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bernstein\Documents\"/>
    </mc:Choice>
  </mc:AlternateContent>
  <workbookProtection workbookAlgorithmName="SHA-512" workbookHashValue="zl3LP2Mj5CwvLRDHe8+9u5sYymF3Od307PfoGqjaluER/bPOxbgGoN+O/dgbsCsiSIOPB/CpL+TPxyumnNeobA==" workbookSaltValue="8Px8P9HvHjy/eAuvTYTmIA==" workbookSpinCount="100000" lockStructure="1"/>
  <bookViews>
    <workbookView xWindow="0" yWindow="0" windowWidth="19200" windowHeight="7950"/>
  </bookViews>
  <sheets>
    <sheet name="Policy Features" sheetId="2" r:id="rId1"/>
    <sheet name="Calculator" sheetId="1" r:id="rId2"/>
    <sheet name="Tables" sheetId="3" state="hidden" r:id="rId3"/>
    <sheet name="Waiting period" sheetId="4" state="hidden" r:id="rId4"/>
  </sheets>
  <definedNames>
    <definedName name="Country">'Waiting period'!$A$2:$B$2526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3" i="1" l="1"/>
  <c r="J9" i="3" l="1"/>
  <c r="M18" i="1"/>
  <c r="M16" i="1"/>
  <c r="M12" i="3" l="1"/>
  <c r="M9" i="3"/>
  <c r="M8" i="3"/>
  <c r="E20" i="1" l="1"/>
  <c r="M32" i="1"/>
  <c r="E21" i="1" l="1"/>
  <c r="J27" i="1" l="1"/>
  <c r="M3" i="3"/>
  <c r="D2" i="3" l="1"/>
  <c r="E27" i="1"/>
  <c r="J10" i="3"/>
  <c r="K3" i="3"/>
  <c r="H2" i="3"/>
  <c r="J24" i="1"/>
  <c r="E2" i="3" l="1"/>
  <c r="J28" i="1" s="1"/>
  <c r="M33" i="1"/>
  <c r="K2" i="3"/>
  <c r="M2" i="3" s="1"/>
  <c r="K4" i="3" s="1"/>
  <c r="H3" i="3"/>
  <c r="H4" i="3" s="1"/>
  <c r="I8" i="3" s="1"/>
  <c r="I10" i="3" l="1"/>
  <c r="J29" i="1"/>
  <c r="J8" i="3"/>
  <c r="J34" i="1" s="1"/>
  <c r="M10" i="3"/>
  <c r="I9" i="3" s="1"/>
</calcChain>
</file>

<file path=xl/sharedStrings.xml><?xml version="1.0" encoding="utf-8"?>
<sst xmlns="http://schemas.openxmlformats.org/spreadsheetml/2006/main" count="338" uniqueCount="321">
  <si>
    <t>POLICY FEATURES</t>
  </si>
  <si>
    <t>Maximum Claim Filing Period</t>
  </si>
  <si>
    <t>Maximum Terms of Payment</t>
  </si>
  <si>
    <t>days</t>
  </si>
  <si>
    <t>State of Default Reporting Threshold</t>
  </si>
  <si>
    <t>USD</t>
  </si>
  <si>
    <t>Maximum Extension Period (MEP)</t>
  </si>
  <si>
    <t>The Claim Filing Period expires</t>
  </si>
  <si>
    <t>days after then end of the Maximum Extension Period, or</t>
  </si>
  <si>
    <t>days after the date of Supply, which ever is greater.</t>
  </si>
  <si>
    <t>(Located on Special Terms)</t>
  </si>
  <si>
    <t>(Section C.8.2 of Corporate Advantage)</t>
  </si>
  <si>
    <t>(Section A.3.f of Corporate Advatage)</t>
  </si>
  <si>
    <t>Time permitted from Supply to Invoice</t>
  </si>
  <si>
    <t>POLICY MANAGEMENT TIMELINE</t>
  </si>
  <si>
    <t>Your Maximum Extention period is:</t>
  </si>
  <si>
    <t>Enter Terms of Payment:</t>
  </si>
  <si>
    <t>Enter the date of the invoice if different:</t>
  </si>
  <si>
    <t>Non Qualifying Loss Amount</t>
  </si>
  <si>
    <t>A Claim must be filed by:</t>
  </si>
  <si>
    <t>January</t>
  </si>
  <si>
    <t>February</t>
  </si>
  <si>
    <t>March</t>
  </si>
  <si>
    <t>April</t>
  </si>
  <si>
    <t>June</t>
  </si>
  <si>
    <t>July</t>
  </si>
  <si>
    <t>August</t>
  </si>
  <si>
    <t>September</t>
  </si>
  <si>
    <t>October</t>
  </si>
  <si>
    <t>November</t>
  </si>
  <si>
    <t>December</t>
  </si>
  <si>
    <t xml:space="preserve">Report Date </t>
  </si>
  <si>
    <t>Supply</t>
  </si>
  <si>
    <t>Due Date</t>
  </si>
  <si>
    <t>Deadline</t>
  </si>
  <si>
    <t>Please select the Buyer's country:</t>
  </si>
  <si>
    <t>May</t>
  </si>
  <si>
    <t>COUNTRY</t>
  </si>
  <si>
    <t>DAYS CWP</t>
  </si>
  <si>
    <t xml:space="preserve">AFGHANISTAN  </t>
  </si>
  <si>
    <t>No Coverage</t>
  </si>
  <si>
    <t>ALBANIA</t>
  </si>
  <si>
    <t>ALGERIA</t>
  </si>
  <si>
    <t xml:space="preserve">AMERICAN SAMOA </t>
  </si>
  <si>
    <t>ANDORRA</t>
  </si>
  <si>
    <t>ANGOLA</t>
  </si>
  <si>
    <t xml:space="preserve">ANGUILLA  </t>
  </si>
  <si>
    <t xml:space="preserve">ANTARTICA </t>
  </si>
  <si>
    <t>ANTIGUA &amp; BARBUDA</t>
  </si>
  <si>
    <t>ARGENTINA</t>
  </si>
  <si>
    <t>ARMENIA</t>
  </si>
  <si>
    <t>ARUBA</t>
  </si>
  <si>
    <t>Aust Pacific Is (see Christmas, Cocos &amp; Norfolk Is)</t>
  </si>
  <si>
    <t>AUSTRALIA</t>
  </si>
  <si>
    <t>AUSTRIA</t>
  </si>
  <si>
    <t>AZERBAIJAN</t>
  </si>
  <si>
    <t>BAHAMAS</t>
  </si>
  <si>
    <t>BAHRAIN</t>
  </si>
  <si>
    <t>BANGLADESH</t>
  </si>
  <si>
    <t>BARBADOS</t>
  </si>
  <si>
    <t>BELARUS</t>
  </si>
  <si>
    <t>BELGIUM</t>
  </si>
  <si>
    <t>BELIZE</t>
  </si>
  <si>
    <t>BENIN</t>
  </si>
  <si>
    <t>BERMUDA</t>
  </si>
  <si>
    <t>BES Islands  (Bonaire, ST Eustatius &amp; Saba)</t>
  </si>
  <si>
    <t>BHUTAN</t>
  </si>
  <si>
    <t>BOLIVIA</t>
  </si>
  <si>
    <t>BOSNIA &amp; HERCEGOVINA</t>
  </si>
  <si>
    <t>BOTSWANA</t>
  </si>
  <si>
    <t>BOUVET ISLAND</t>
  </si>
  <si>
    <t>BRAZIL</t>
  </si>
  <si>
    <t>BRITISH INDIAN OCEAN TERRITORY</t>
  </si>
  <si>
    <t>British Virgin Islands</t>
  </si>
  <si>
    <t>British Pacific Is   (See  Pitcairn Is)</t>
  </si>
  <si>
    <t>BRUNEI</t>
  </si>
  <si>
    <t>BULGARIA</t>
  </si>
  <si>
    <t>BURKINA FASO</t>
  </si>
  <si>
    <t>Burma (Myanmar)</t>
  </si>
  <si>
    <t>BURUNDI</t>
  </si>
  <si>
    <t>CAMBODIA</t>
  </si>
  <si>
    <t>CAMEROON</t>
  </si>
  <si>
    <t>CANADA</t>
  </si>
  <si>
    <t>CAPE VERDE ISLANDS</t>
  </si>
  <si>
    <t>CAYMAN ISLANDS</t>
  </si>
  <si>
    <t>CENTRAL AFRICAN REP</t>
  </si>
  <si>
    <t>CHAD</t>
  </si>
  <si>
    <t>CHILE</t>
  </si>
  <si>
    <t>CHINA</t>
  </si>
  <si>
    <t>CHRISTMAS ISLAND</t>
  </si>
  <si>
    <t>COCOS (KEELING) ISLANDS</t>
  </si>
  <si>
    <t>COLOMBIA</t>
  </si>
  <si>
    <t>COMORO ISLANDS</t>
  </si>
  <si>
    <t>CONGO (Democratic Rep of)</t>
  </si>
  <si>
    <t>CONGO (People's Rep of)</t>
  </si>
  <si>
    <t>COOK ISLANDS</t>
  </si>
  <si>
    <t>COSTA RICA</t>
  </si>
  <si>
    <t>Côte d'Ivoire (Ivory Coast)</t>
  </si>
  <si>
    <t>CROATIA</t>
  </si>
  <si>
    <t>CUBA</t>
  </si>
  <si>
    <t>CURACAO</t>
  </si>
  <si>
    <t xml:space="preserve">CYPRUS  </t>
  </si>
  <si>
    <t>CZECH REPUBLIC</t>
  </si>
  <si>
    <t>DENMARK</t>
  </si>
  <si>
    <t>DJIBOUTI</t>
  </si>
  <si>
    <t>DOMINICA</t>
  </si>
  <si>
    <t>DOMINICAN REPUBLIC</t>
  </si>
  <si>
    <t>Dubai (See U.A.E)</t>
  </si>
  <si>
    <t>ECUADOR</t>
  </si>
  <si>
    <t>EGYPT</t>
  </si>
  <si>
    <t>EL SALVADOR</t>
  </si>
  <si>
    <t>EQUATORIAL GUINEA</t>
  </si>
  <si>
    <t>ERITREA</t>
  </si>
  <si>
    <t>ESTONIA</t>
  </si>
  <si>
    <t>ESWATINI</t>
  </si>
  <si>
    <t>ETHIOPIA</t>
  </si>
  <si>
    <t>FALKLAND ISLANDS</t>
  </si>
  <si>
    <t>FAROE ISLANDS</t>
  </si>
  <si>
    <t>FIJI</t>
  </si>
  <si>
    <t>FINLAND</t>
  </si>
  <si>
    <t>FRANCE</t>
  </si>
  <si>
    <t>FRENCH GUIANA</t>
  </si>
  <si>
    <t>FRENCH POLYNESIA   (a)</t>
  </si>
  <si>
    <t>FRENCH SOUTHERN TERRITORY   (b)</t>
  </si>
  <si>
    <t>GABON</t>
  </si>
  <si>
    <t>GAMBIA</t>
  </si>
  <si>
    <t>GEORGIA</t>
  </si>
  <si>
    <t>GERMANY</t>
  </si>
  <si>
    <t>GHANA</t>
  </si>
  <si>
    <t>GIBRALTAR</t>
  </si>
  <si>
    <t>GREECE</t>
  </si>
  <si>
    <t>GREENLAND</t>
  </si>
  <si>
    <t>GRENADA</t>
  </si>
  <si>
    <t>GUADELOUPE (Incl French St Martin &amp; St Barthelemy)</t>
  </si>
  <si>
    <t>GUAM</t>
  </si>
  <si>
    <t>GUATEMALA</t>
  </si>
  <si>
    <t>GUINEA (Rep of)</t>
  </si>
  <si>
    <t>GUINEA BISSAU (Rep of)</t>
  </si>
  <si>
    <t>GUYANA</t>
  </si>
  <si>
    <t>HAITI</t>
  </si>
  <si>
    <t>HEARD AND MCDONALD ISLANDS</t>
  </si>
  <si>
    <t>HONDURAS</t>
  </si>
  <si>
    <t>HONG KONG</t>
  </si>
  <si>
    <t>HUNGARY</t>
  </si>
  <si>
    <t>ICELAND</t>
  </si>
  <si>
    <t>INDIA</t>
  </si>
  <si>
    <t>INDONESIA</t>
  </si>
  <si>
    <t>IRAN</t>
  </si>
  <si>
    <t xml:space="preserve">IRAQ         </t>
  </si>
  <si>
    <t>IRELAND</t>
  </si>
  <si>
    <t>ISRAEL</t>
  </si>
  <si>
    <t>ITALY</t>
  </si>
  <si>
    <t>JAMAICA</t>
  </si>
  <si>
    <t>JAPAN</t>
  </si>
  <si>
    <t>JORDAN</t>
  </si>
  <si>
    <t>KAZAKHSTAN</t>
  </si>
  <si>
    <t>KENYA</t>
  </si>
  <si>
    <t>KIRIBATI</t>
  </si>
  <si>
    <t>KOREA, DEMO. PEOPLE'S R. (NORTH)</t>
  </si>
  <si>
    <t>KOREA REPUBLIC OF (SOUTH)</t>
  </si>
  <si>
    <t>KUWAIT</t>
  </si>
  <si>
    <t>KYRGYZSTAN</t>
  </si>
  <si>
    <t>LAOS</t>
  </si>
  <si>
    <t>LATVIA</t>
  </si>
  <si>
    <t>Leeward Is (See Anguilla, Montserrat &amp; BVI)</t>
  </si>
  <si>
    <t>LEBANON</t>
  </si>
  <si>
    <t>LESOTHO</t>
  </si>
  <si>
    <t>LIBERIA</t>
  </si>
  <si>
    <t>LIBYA</t>
  </si>
  <si>
    <t>LIECHTENSTEIN</t>
  </si>
  <si>
    <t>LITHUANIA</t>
  </si>
  <si>
    <t>LUXEMBOURG</t>
  </si>
  <si>
    <t>MACAO</t>
  </si>
  <si>
    <t>MACEDONIA, FYR</t>
  </si>
  <si>
    <t>MADAGASCAR</t>
  </si>
  <si>
    <t>MALAWI</t>
  </si>
  <si>
    <t>MALAYSIA</t>
  </si>
  <si>
    <t>MALDIVES</t>
  </si>
  <si>
    <t>MALI</t>
  </si>
  <si>
    <t>MALTA</t>
  </si>
  <si>
    <t>MARSHALL ISLANDS</t>
  </si>
  <si>
    <t>MARTINIQUE</t>
  </si>
  <si>
    <t>MAURITANIA</t>
  </si>
  <si>
    <t>MAURITIUS</t>
  </si>
  <si>
    <t>MAYOTTE</t>
  </si>
  <si>
    <t>MEXICO</t>
  </si>
  <si>
    <t>MICRONESIA</t>
  </si>
  <si>
    <t>MOLDOVA</t>
  </si>
  <si>
    <t>MONACO</t>
  </si>
  <si>
    <t>MONGOLIA</t>
  </si>
  <si>
    <t>MONTENEGRO</t>
  </si>
  <si>
    <r>
      <t xml:space="preserve">MONTSERRAT </t>
    </r>
    <r>
      <rPr>
        <i/>
        <sz val="10"/>
        <rFont val="Arial"/>
        <family val="2"/>
      </rPr>
      <t/>
    </r>
  </si>
  <si>
    <t>MOROCCO</t>
  </si>
  <si>
    <t>MOZAMBIQUE</t>
  </si>
  <si>
    <t>MYANMAR (Burma</t>
  </si>
  <si>
    <t>NAMIBIA</t>
  </si>
  <si>
    <t>NAURU</t>
  </si>
  <si>
    <t>NEPAL</t>
  </si>
  <si>
    <t xml:space="preserve">NETHERLANDS </t>
  </si>
  <si>
    <t>NEW CALEDONIA</t>
  </si>
  <si>
    <t>NEW ZEALAND</t>
  </si>
  <si>
    <t>NICARAGUA</t>
  </si>
  <si>
    <t>NIGERIA</t>
  </si>
  <si>
    <t>NIGER</t>
  </si>
  <si>
    <t>NIUE</t>
  </si>
  <si>
    <t>NORFOLK ISLAND</t>
  </si>
  <si>
    <t>NORTHERN MARIANA ISLANDS</t>
  </si>
  <si>
    <t>NORWAY</t>
  </si>
  <si>
    <t>OMAN</t>
  </si>
  <si>
    <t>PAKISTAN</t>
  </si>
  <si>
    <t>PALAU</t>
  </si>
  <si>
    <t>PANAMA</t>
  </si>
  <si>
    <t>PAPUA NEW GUINEA</t>
  </si>
  <si>
    <t>PARAGUAY</t>
  </si>
  <si>
    <t>PERU</t>
  </si>
  <si>
    <t>PHILIPPINES</t>
  </si>
  <si>
    <t>PITCAIRN ISLAND</t>
  </si>
  <si>
    <t>POLAND</t>
  </si>
  <si>
    <t>PORTUGAL (Includes Azores &amp; Madeira)</t>
  </si>
  <si>
    <t>PUERTO RICO</t>
  </si>
  <si>
    <t>QATAR</t>
  </si>
  <si>
    <t>REUNION</t>
  </si>
  <si>
    <t>ROMANIA</t>
  </si>
  <si>
    <t>RUSSIA</t>
  </si>
  <si>
    <t>RWANDA</t>
  </si>
  <si>
    <t>SOUTH GEORGIA/SANDWICH ISLANDS</t>
  </si>
  <si>
    <t xml:space="preserve">SAMOA </t>
  </si>
  <si>
    <t>SAN MARINO</t>
  </si>
  <si>
    <t>SAO TOME &amp; PRINCIPE</t>
  </si>
  <si>
    <t>SAUDI ARABIA</t>
  </si>
  <si>
    <t>SENEGAL</t>
  </si>
  <si>
    <t xml:space="preserve">SERBIA </t>
  </si>
  <si>
    <t>SEYCHELLES</t>
  </si>
  <si>
    <t>SIERRA LEONE</t>
  </si>
  <si>
    <t>SINGAPORE</t>
  </si>
  <si>
    <t>SLOVAKIA</t>
  </si>
  <si>
    <t>SLOVENIA</t>
  </si>
  <si>
    <t>SOLOMON ISLANDS</t>
  </si>
  <si>
    <t>SOMALIA</t>
  </si>
  <si>
    <t>SOUTH AFRICA</t>
  </si>
  <si>
    <t>SOUTH SUDAN Republic of</t>
  </si>
  <si>
    <t>SPAIN (INCLUDING CANARY ISLANDS)</t>
  </si>
  <si>
    <t>SRI LANKA</t>
  </si>
  <si>
    <t>ST. HELENA</t>
  </si>
  <si>
    <t>ST. KITTS &amp; NEVIS</t>
  </si>
  <si>
    <t xml:space="preserve">ST MAARTEN (Dutch Side) </t>
  </si>
  <si>
    <t>ST. LUCIA</t>
  </si>
  <si>
    <t>ST. PIERRE ET MIQUELON</t>
  </si>
  <si>
    <t>ST. VINCENT &amp; THE GRENADINES</t>
  </si>
  <si>
    <t>SUDAN</t>
  </si>
  <si>
    <t>SURINAM</t>
  </si>
  <si>
    <t>SVALBARD &amp; JAN MAYEN</t>
  </si>
  <si>
    <t>SWAZILAND</t>
  </si>
  <si>
    <t>SWEDEN</t>
  </si>
  <si>
    <t>SWITZERLAND</t>
  </si>
  <si>
    <t>SYRIA</t>
  </si>
  <si>
    <t>TAJIKISTAN</t>
  </si>
  <si>
    <t>TAIWAN</t>
  </si>
  <si>
    <t>TANZANIA</t>
  </si>
  <si>
    <t>TIMOR LESTE</t>
  </si>
  <si>
    <t>THAILAND</t>
  </si>
  <si>
    <t>TOGO</t>
  </si>
  <si>
    <t>TOKELAU</t>
  </si>
  <si>
    <t>TONGA</t>
  </si>
  <si>
    <t>TRINIDAD &amp; TOBAGO</t>
  </si>
  <si>
    <t>TUNISIA</t>
  </si>
  <si>
    <t>TURKEY</t>
  </si>
  <si>
    <t>TURKMENISTAN</t>
  </si>
  <si>
    <t>TURKS &amp; CAICOS</t>
  </si>
  <si>
    <t>TUVALU</t>
  </si>
  <si>
    <t>UNITED ARAB EMIRATES (Abu Dhabi)</t>
  </si>
  <si>
    <r>
      <t>US VIRGIN ISLANDS (</t>
    </r>
    <r>
      <rPr>
        <i/>
        <sz val="8"/>
        <rFont val="Arial"/>
        <family val="2"/>
      </rPr>
      <t>St. Thomas, St Criox, St Johns</t>
    </r>
    <r>
      <rPr>
        <sz val="8"/>
        <rFont val="Arial"/>
        <family val="2"/>
      </rPr>
      <t>)</t>
    </r>
  </si>
  <si>
    <t>U.S. MINOR OUTLYING ISLANDS</t>
  </si>
  <si>
    <t>U.S. Pacific Is (see Nth Mariana Is &amp; US Minor Outlying Is)</t>
  </si>
  <si>
    <t>UGANDA</t>
  </si>
  <si>
    <t>UKRAINE</t>
  </si>
  <si>
    <t xml:space="preserve">UNITED KINGDOM (Includes Channel Island, Isle of man &amp; Ascension Island)  </t>
  </si>
  <si>
    <t>URUGUAY</t>
  </si>
  <si>
    <t>UZBEKISTAN</t>
  </si>
  <si>
    <t>VANUATU</t>
  </si>
  <si>
    <t>VATICAN CITY (HOLY SEE)</t>
  </si>
  <si>
    <t>VENEZUELA</t>
  </si>
  <si>
    <t>VIETNAM</t>
  </si>
  <si>
    <t>WALLIS &amp; FUTUNA</t>
  </si>
  <si>
    <t>Winward Is (See Dominica, St. Lucia, St Vincent &amp; Grenedines)</t>
  </si>
  <si>
    <t>YEMEN</t>
  </si>
  <si>
    <t>ZAMBIA</t>
  </si>
  <si>
    <t>ZIMBABWE</t>
  </si>
  <si>
    <t xml:space="preserve"> </t>
  </si>
  <si>
    <t>UNITED STATES</t>
  </si>
  <si>
    <t>State of Default</t>
  </si>
  <si>
    <t>waiting period</t>
  </si>
  <si>
    <t>Settlement date</t>
  </si>
  <si>
    <t>Claim Filing Date:</t>
  </si>
  <si>
    <r>
      <t>Estimated Claim Settlement Date</t>
    </r>
    <r>
      <rPr>
        <sz val="11"/>
        <color theme="1"/>
        <rFont val="Calibri"/>
        <family val="2"/>
        <scheme val="minor"/>
      </rPr>
      <t>:</t>
    </r>
  </si>
  <si>
    <t>+ Waiting Period =</t>
  </si>
  <si>
    <t>Filing Date + 30 =</t>
  </si>
  <si>
    <t>Corporate Advantage Past Due Reporting and Claims Calculator</t>
  </si>
  <si>
    <t>PD Claim filing deadlines</t>
  </si>
  <si>
    <t>Protracted Default</t>
  </si>
  <si>
    <t>Insolvency</t>
  </si>
  <si>
    <t>Political Risk</t>
  </si>
  <si>
    <t>Claim Types</t>
  </si>
  <si>
    <t>Please select the type of claim you are concerned about:</t>
  </si>
  <si>
    <t>Claim Settlement - Protraced Default</t>
  </si>
  <si>
    <t>notification + 10 =</t>
  </si>
  <si>
    <t>Filing + 90 =</t>
  </si>
  <si>
    <t xml:space="preserve">Deadline = </t>
  </si>
  <si>
    <t>Insolvency claims:</t>
  </si>
  <si>
    <t>Political Risk Claim</t>
  </si>
  <si>
    <t>Event Date + 10 =</t>
  </si>
  <si>
    <t>Settlement</t>
  </si>
  <si>
    <t>CLAIM DATA:</t>
  </si>
  <si>
    <t>Enter Exposure Amount:</t>
  </si>
  <si>
    <t>The Due Date is:</t>
  </si>
  <si>
    <t>You must file a state of default report by:</t>
  </si>
  <si>
    <t>This tool provides approximate values only and does not constitute past due report or claim filing.  Endrosements to your policy and other factors may change the dates below.  Please consult your policy or Allianz Trade representative for exact dates.</t>
  </si>
  <si>
    <t>Euler Hermes North America Insurance Company and its affiliated debt collection company are part of the Allianz group and market their products and services using the 'Allianz Trade' trademark.</t>
  </si>
  <si>
    <t>Please Enter a Date of Supply (mm/dd/yyyy):</t>
  </si>
  <si>
    <t>Sample values shown below represent typical policy structure and should be confirmed against your policy.</t>
  </si>
  <si>
    <t>Please adjust as needed to reflect your policy’s terms Please adjust as needed to reflect your policy’s terms and conditions.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</si>
</sst>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b/>
      <sz val="11"/>
      <color theme="1"/>
      <name val="Calibri"/>
      <family val="2"/>
      <scheme val="minor"/>
    </font>
    <font>
      <u/>
      <sz val="11"/>
      <color theme="10"/>
      <name val="Calibri"/>
      <family val="2"/>
      <scheme val="minor"/>
    </font>
    <font>
      <vertAlign val="superscript"/>
      <sz val="11"/>
      <color theme="1"/>
      <name val="Calibri"/>
      <family val="2"/>
      <scheme val="minor"/>
    </font>
    <font>
      <sz val="36"/>
      <color theme="1"/>
      <name val="Calibri"/>
      <family val="2"/>
      <scheme val="minor"/>
    </font>
    <font>
      <b/>
      <sz val="11"/>
      <color rgb="FFFF0000"/>
      <name val="Calibri"/>
      <family val="2"/>
      <scheme val="minor"/>
    </font>
    <font>
      <sz val="9"/>
      <name val="Arial"/>
      <family val="2"/>
    </font>
    <font>
      <sz val="8"/>
      <name val="Arial"/>
      <family val="2"/>
    </font>
    <font>
      <sz val="8"/>
      <name val="Times New Roman"/>
      <family val="1"/>
    </font>
    <font>
      <sz val="10"/>
      <name val="Courier"/>
      <family val="3"/>
    </font>
    <font>
      <i/>
      <sz val="8"/>
      <name val="Arial"/>
      <family val="2"/>
    </font>
    <font>
      <i/>
      <sz val="8"/>
      <name val="Times New Roman"/>
      <family val="1"/>
    </font>
    <font>
      <sz val="8"/>
      <name val="Calibri"/>
      <family val="2"/>
    </font>
    <font>
      <i/>
      <sz val="10"/>
      <name val="Arial"/>
      <family val="2"/>
    </font>
    <font>
      <sz val="6"/>
      <name val="Arial"/>
      <family val="2"/>
    </font>
    <font>
      <sz val="7"/>
      <name val="Arial"/>
      <family val="2"/>
    </font>
    <font>
      <sz val="10"/>
      <name val="Arial"/>
      <family val="2"/>
    </font>
    <font>
      <b/>
      <u/>
      <sz val="11"/>
      <color theme="10"/>
      <name val="Calibri"/>
      <family val="2"/>
      <scheme val="minor"/>
    </font>
    <font>
      <b/>
      <sz val="11"/>
      <color theme="0"/>
      <name val="Calibri"/>
      <family val="2"/>
      <scheme val="minor"/>
    </font>
    <font>
      <sz val="11"/>
      <name val="Calibri"/>
      <family val="2"/>
      <scheme val="minor"/>
    </font>
    <font>
      <b/>
      <sz val="11"/>
      <name val="Calibri"/>
      <family val="2"/>
      <scheme val="minor"/>
    </font>
    <font>
      <sz val="9"/>
      <color theme="1"/>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rgb="FF0070C0"/>
        <bgColor indexed="64"/>
      </patternFill>
    </fill>
    <fill>
      <patternFill patternType="solid">
        <fgColor rgb="FFFF00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2" fillId="0" borderId="0" applyNumberFormat="0" applyFill="0" applyBorder="0" applyAlignment="0" applyProtection="0"/>
    <xf numFmtId="14" fontId="9" fillId="0" borderId="0" applyProtection="0">
      <alignment vertical="center"/>
    </xf>
  </cellStyleXfs>
  <cellXfs count="95">
    <xf numFmtId="0" fontId="0" fillId="0" borderId="0" xfId="0"/>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Border="1" applyAlignment="1">
      <alignment horizontal="center" vertical="center" wrapText="1"/>
    </xf>
    <xf numFmtId="0" fontId="7" fillId="0" borderId="1" xfId="0" applyFont="1" applyBorder="1"/>
    <xf numFmtId="0" fontId="7" fillId="0" borderId="1" xfId="0" applyFont="1" applyBorder="1" applyAlignment="1">
      <alignment horizontal="center"/>
    </xf>
    <xf numFmtId="0" fontId="8" fillId="0" borderId="0" xfId="0" applyFont="1"/>
    <xf numFmtId="0" fontId="8" fillId="0" borderId="0" xfId="0" applyFont="1" applyFill="1"/>
    <xf numFmtId="0" fontId="7" fillId="0" borderId="1" xfId="2" applyNumberFormat="1" applyFont="1" applyFill="1" applyBorder="1" applyAlignment="1">
      <alignment horizontal="left"/>
    </xf>
    <xf numFmtId="0" fontId="10" fillId="0" borderId="1" xfId="0" quotePrefix="1" applyFont="1" applyBorder="1" applyAlignment="1">
      <alignment horizontal="left"/>
    </xf>
    <xf numFmtId="0" fontId="7" fillId="0" borderId="1" xfId="0" applyFont="1" applyBorder="1" applyAlignment="1">
      <alignment horizontal="center" wrapText="1"/>
    </xf>
    <xf numFmtId="0" fontId="11" fillId="0" borderId="0" xfId="0" applyFont="1"/>
    <xf numFmtId="0" fontId="6" fillId="0" borderId="1" xfId="2" quotePrefix="1" applyNumberFormat="1" applyFont="1" applyBorder="1" applyAlignment="1">
      <alignment horizontal="left"/>
    </xf>
    <xf numFmtId="0" fontId="7" fillId="0" borderId="1" xfId="0" quotePrefix="1" applyFont="1" applyBorder="1" applyAlignment="1">
      <alignment horizontal="left"/>
    </xf>
    <xf numFmtId="0" fontId="12" fillId="0" borderId="1" xfId="0" applyFont="1" applyBorder="1" applyAlignment="1">
      <alignment horizontal="center"/>
    </xf>
    <xf numFmtId="0" fontId="12" fillId="0" borderId="0" xfId="0" applyFont="1"/>
    <xf numFmtId="0" fontId="14" fillId="0" borderId="0" xfId="0" applyFont="1"/>
    <xf numFmtId="0" fontId="15" fillId="0" borderId="0" xfId="0" applyFont="1"/>
    <xf numFmtId="0" fontId="16" fillId="0" borderId="0" xfId="0" applyFont="1"/>
    <xf numFmtId="0" fontId="0" fillId="0" borderId="0" xfId="0" applyProtection="1">
      <protection hidden="1"/>
    </xf>
    <xf numFmtId="0" fontId="2" fillId="0" borderId="0" xfId="1" applyProtection="1">
      <protection hidden="1"/>
    </xf>
    <xf numFmtId="0" fontId="4" fillId="0" borderId="0" xfId="0" applyFont="1" applyProtection="1">
      <protection hidden="1"/>
    </xf>
    <xf numFmtId="0" fontId="0" fillId="3" borderId="2" xfId="0" applyFill="1" applyBorder="1" applyProtection="1">
      <protection hidden="1"/>
    </xf>
    <xf numFmtId="0" fontId="0" fillId="0" borderId="9" xfId="0" applyBorder="1" applyProtection="1">
      <protection hidden="1"/>
    </xf>
    <xf numFmtId="0" fontId="0" fillId="0" borderId="3" xfId="0" applyBorder="1" applyProtection="1">
      <protection hidden="1"/>
    </xf>
    <xf numFmtId="0" fontId="0" fillId="3" borderId="4" xfId="0" applyFill="1" applyBorder="1" applyProtection="1">
      <protection hidden="1"/>
    </xf>
    <xf numFmtId="0" fontId="0" fillId="0" borderId="0" xfId="0" applyBorder="1" applyProtection="1">
      <protection hidden="1"/>
    </xf>
    <xf numFmtId="0" fontId="0" fillId="0" borderId="5" xfId="0" applyBorder="1" applyProtection="1">
      <protection hidden="1"/>
    </xf>
    <xf numFmtId="0" fontId="5" fillId="0" borderId="0" xfId="0" applyFont="1" applyProtection="1">
      <protection hidden="1"/>
    </xf>
    <xf numFmtId="0" fontId="1" fillId="0" borderId="0" xfId="0" applyFont="1" applyBorder="1" applyAlignment="1" applyProtection="1">
      <alignment horizontal="center"/>
      <protection hidden="1"/>
    </xf>
    <xf numFmtId="0" fontId="0" fillId="3" borderId="6" xfId="0" applyFill="1" applyBorder="1" applyProtection="1">
      <protection hidden="1"/>
    </xf>
    <xf numFmtId="0" fontId="0" fillId="0" borderId="7" xfId="0" applyBorder="1" applyProtection="1">
      <protection hidden="1"/>
    </xf>
    <xf numFmtId="0" fontId="0" fillId="0" borderId="10" xfId="0" applyBorder="1" applyProtection="1">
      <protection hidden="1"/>
    </xf>
    <xf numFmtId="0" fontId="3" fillId="0" borderId="0" xfId="0" applyFont="1" applyProtection="1">
      <protection hidden="1"/>
    </xf>
    <xf numFmtId="0" fontId="0" fillId="0" borderId="0" xfId="0" applyFont="1" applyProtection="1">
      <protection hidden="1"/>
    </xf>
    <xf numFmtId="0" fontId="0" fillId="2" borderId="1" xfId="0" applyFill="1" applyBorder="1" applyProtection="1">
      <protection locked="0"/>
    </xf>
    <xf numFmtId="3" fontId="0" fillId="2" borderId="1" xfId="0" applyNumberFormat="1" applyFill="1" applyBorder="1" applyProtection="1">
      <protection locked="0"/>
    </xf>
    <xf numFmtId="0" fontId="0" fillId="0" borderId="0" xfId="0" applyAlignment="1" applyProtection="1">
      <alignment horizontal="center"/>
      <protection hidden="1"/>
    </xf>
    <xf numFmtId="0" fontId="7" fillId="0" borderId="1" xfId="0" applyFont="1" applyFill="1" applyBorder="1" applyAlignment="1">
      <alignment horizontal="left" vertical="center" wrapText="1"/>
    </xf>
    <xf numFmtId="0" fontId="0" fillId="0" borderId="0" xfId="0" applyAlignment="1" applyProtection="1">
      <alignment horizontal="right"/>
      <protection hidden="1"/>
    </xf>
    <xf numFmtId="0" fontId="1" fillId="0" borderId="0" xfId="0" applyFont="1" applyProtection="1">
      <protection hidden="1"/>
    </xf>
    <xf numFmtId="0" fontId="17" fillId="0" borderId="0" xfId="1" applyFont="1" applyProtection="1">
      <protection hidden="1"/>
    </xf>
    <xf numFmtId="0" fontId="1" fillId="3" borderId="4" xfId="0" applyFont="1" applyFill="1" applyBorder="1" applyProtection="1">
      <protection hidden="1"/>
    </xf>
    <xf numFmtId="0" fontId="1" fillId="0" borderId="0" xfId="0" applyFont="1" applyBorder="1" applyProtection="1">
      <protection hidden="1"/>
    </xf>
    <xf numFmtId="0" fontId="1" fillId="0" borderId="5" xfId="0" applyFont="1" applyBorder="1" applyProtection="1">
      <protection hidden="1"/>
    </xf>
    <xf numFmtId="0" fontId="0" fillId="0" borderId="0" xfId="0" applyFont="1" applyBorder="1" applyProtection="1">
      <protection hidden="1"/>
    </xf>
    <xf numFmtId="0" fontId="1" fillId="2" borderId="1" xfId="0" applyFont="1" applyFill="1" applyBorder="1" applyAlignment="1" applyProtection="1">
      <alignment horizontal="center"/>
      <protection locked="0"/>
    </xf>
    <xf numFmtId="0" fontId="1" fillId="0" borderId="0" xfId="0" applyFont="1" applyAlignment="1" applyProtection="1">
      <alignment horizontal="center"/>
      <protection hidden="1"/>
    </xf>
    <xf numFmtId="0" fontId="1" fillId="0" borderId="9" xfId="0" applyFont="1" applyBorder="1" applyAlignment="1" applyProtection="1">
      <alignment horizontal="center"/>
      <protection hidden="1"/>
    </xf>
    <xf numFmtId="14" fontId="1" fillId="2" borderId="1" xfId="0" applyNumberFormat="1" applyFont="1" applyFill="1" applyBorder="1" applyAlignment="1" applyProtection="1">
      <alignment horizontal="center"/>
      <protection locked="0"/>
    </xf>
    <xf numFmtId="3" fontId="1" fillId="2" borderId="1" xfId="0" applyNumberFormat="1" applyFont="1" applyFill="1" applyBorder="1" applyAlignment="1" applyProtection="1">
      <alignment horizontal="center"/>
      <protection locked="0"/>
    </xf>
    <xf numFmtId="14" fontId="1" fillId="0" borderId="0" xfId="0" applyNumberFormat="1" applyFont="1" applyFill="1" applyBorder="1" applyAlignment="1" applyProtection="1">
      <alignment horizontal="center"/>
      <protection locked="0"/>
    </xf>
    <xf numFmtId="0" fontId="0" fillId="0" borderId="0" xfId="0" applyBorder="1" applyAlignment="1" applyProtection="1">
      <alignment horizontal="center"/>
      <protection hidden="1"/>
    </xf>
    <xf numFmtId="0" fontId="0" fillId="0" borderId="0" xfId="0" applyProtection="1">
      <protection locked="0"/>
    </xf>
    <xf numFmtId="0" fontId="1" fillId="0" borderId="2" xfId="0" applyFont="1" applyBorder="1" applyProtection="1">
      <protection locked="0"/>
    </xf>
    <xf numFmtId="0" fontId="0" fillId="0" borderId="3" xfId="0" applyBorder="1" applyProtection="1">
      <protection locked="0"/>
    </xf>
    <xf numFmtId="0" fontId="0" fillId="0" borderId="9" xfId="0" applyBorder="1" applyProtection="1">
      <protection locked="0"/>
    </xf>
    <xf numFmtId="0" fontId="0" fillId="0" borderId="4" xfId="0" applyBorder="1" applyProtection="1">
      <protection locked="0"/>
    </xf>
    <xf numFmtId="0" fontId="0" fillId="0" borderId="5" xfId="0" applyBorder="1" applyProtection="1">
      <protection locked="0"/>
    </xf>
    <xf numFmtId="14" fontId="0" fillId="0" borderId="5" xfId="0" applyNumberFormat="1" applyBorder="1" applyProtection="1">
      <protection locked="0"/>
    </xf>
    <xf numFmtId="14" fontId="0" fillId="0" borderId="0" xfId="0" applyNumberFormat="1" applyBorder="1" applyProtection="1">
      <protection locked="0"/>
    </xf>
    <xf numFmtId="0" fontId="0" fillId="0" borderId="0" xfId="0" quotePrefix="1" applyBorder="1" applyAlignment="1" applyProtection="1">
      <alignment horizontal="center"/>
      <protection locked="0"/>
    </xf>
    <xf numFmtId="0" fontId="0" fillId="0" borderId="6" xfId="0" applyBorder="1" applyProtection="1">
      <protection locked="0"/>
    </xf>
    <xf numFmtId="0" fontId="0" fillId="0" borderId="7" xfId="0" applyBorder="1" applyProtection="1">
      <protection locked="0"/>
    </xf>
    <xf numFmtId="0" fontId="0" fillId="0" borderId="0" xfId="0" applyBorder="1" applyProtection="1">
      <protection locked="0"/>
    </xf>
    <xf numFmtId="14" fontId="0" fillId="0" borderId="0" xfId="0" applyNumberFormat="1" applyBorder="1" applyAlignment="1" applyProtection="1">
      <alignment horizontal="center"/>
      <protection locked="0"/>
    </xf>
    <xf numFmtId="14" fontId="0" fillId="0" borderId="7" xfId="0" applyNumberFormat="1" applyBorder="1" applyProtection="1">
      <protection locked="0"/>
    </xf>
    <xf numFmtId="14" fontId="0" fillId="0" borderId="10" xfId="0" applyNumberFormat="1" applyBorder="1" applyProtection="1">
      <protection locked="0"/>
    </xf>
    <xf numFmtId="0" fontId="0" fillId="0" borderId="10" xfId="0" applyBorder="1" applyProtection="1">
      <protection locked="0"/>
    </xf>
    <xf numFmtId="0" fontId="1" fillId="0" borderId="9" xfId="0" applyFont="1" applyBorder="1" applyProtection="1">
      <protection locked="0"/>
    </xf>
    <xf numFmtId="0" fontId="1" fillId="0" borderId="3" xfId="0" applyFont="1" applyBorder="1" applyProtection="1">
      <protection locked="0"/>
    </xf>
    <xf numFmtId="0" fontId="0" fillId="0" borderId="2" xfId="0" applyFill="1" applyBorder="1" applyProtection="1">
      <protection locked="0"/>
    </xf>
    <xf numFmtId="0" fontId="0" fillId="0" borderId="6" xfId="0" applyFill="1" applyBorder="1" applyProtection="1">
      <protection locked="0"/>
    </xf>
    <xf numFmtId="0" fontId="5" fillId="0" borderId="0" xfId="0" applyFont="1" applyBorder="1" applyAlignment="1" applyProtection="1">
      <alignment wrapText="1"/>
      <protection hidden="1"/>
    </xf>
    <xf numFmtId="0" fontId="5" fillId="0" borderId="10" xfId="0" applyFont="1" applyBorder="1" applyAlignment="1" applyProtection="1">
      <alignment wrapText="1"/>
      <protection hidden="1"/>
    </xf>
    <xf numFmtId="14" fontId="1" fillId="0" borderId="0" xfId="0" applyNumberFormat="1" applyFont="1" applyBorder="1" applyAlignment="1" applyProtection="1">
      <alignment horizontal="center"/>
      <protection hidden="1"/>
    </xf>
    <xf numFmtId="14" fontId="1" fillId="2" borderId="1" xfId="0" applyNumberFormat="1" applyFont="1" applyFill="1" applyBorder="1" applyAlignment="1" applyProtection="1">
      <alignment horizontal="center"/>
      <protection locked="0" hidden="1"/>
    </xf>
    <xf numFmtId="14" fontId="18" fillId="4" borderId="14" xfId="0" applyNumberFormat="1" applyFont="1" applyFill="1" applyBorder="1" applyAlignment="1" applyProtection="1">
      <alignment horizontal="center"/>
      <protection hidden="1"/>
    </xf>
    <xf numFmtId="0" fontId="18" fillId="4" borderId="15" xfId="0" applyFont="1" applyFill="1" applyBorder="1" applyAlignment="1" applyProtection="1">
      <alignment horizontal="center" wrapText="1"/>
      <protection hidden="1"/>
    </xf>
    <xf numFmtId="14" fontId="18" fillId="4" borderId="16" xfId="0" applyNumberFormat="1" applyFont="1" applyFill="1" applyBorder="1" applyAlignment="1" applyProtection="1">
      <alignment horizontal="center"/>
      <protection hidden="1"/>
    </xf>
    <xf numFmtId="0" fontId="0" fillId="0" borderId="2" xfId="0" applyBorder="1" applyProtection="1">
      <protection hidden="1"/>
    </xf>
    <xf numFmtId="0" fontId="0" fillId="0" borderId="3" xfId="0" applyBorder="1" applyAlignment="1" applyProtection="1">
      <alignment horizontal="center"/>
      <protection hidden="1"/>
    </xf>
    <xf numFmtId="0" fontId="20" fillId="0" borderId="4" xfId="0" applyFont="1" applyBorder="1" applyProtection="1">
      <protection hidden="1"/>
    </xf>
    <xf numFmtId="0" fontId="20" fillId="0" borderId="4" xfId="0" applyFont="1" applyBorder="1" applyAlignment="1" applyProtection="1">
      <protection hidden="1"/>
    </xf>
    <xf numFmtId="0" fontId="1" fillId="0" borderId="4" xfId="0" applyFont="1" applyBorder="1" applyProtection="1">
      <protection hidden="1"/>
    </xf>
    <xf numFmtId="0" fontId="19" fillId="0" borderId="6" xfId="0" applyFont="1" applyBorder="1" applyAlignment="1" applyProtection="1">
      <protection hidden="1"/>
    </xf>
    <xf numFmtId="0" fontId="20" fillId="0" borderId="7" xfId="0" applyFont="1" applyBorder="1" applyAlignment="1" applyProtection="1">
      <alignment horizontal="center" wrapText="1"/>
      <protection hidden="1"/>
    </xf>
    <xf numFmtId="0" fontId="0" fillId="0" borderId="0" xfId="0" applyAlignment="1" applyProtection="1">
      <alignment horizontal="center"/>
      <protection hidden="1"/>
    </xf>
    <xf numFmtId="0" fontId="21" fillId="0" borderId="0" xfId="0" applyFont="1" applyAlignment="1" applyProtection="1">
      <alignment horizontal="center" wrapText="1"/>
      <protection hidden="1"/>
    </xf>
    <xf numFmtId="0" fontId="1" fillId="2" borderId="11" xfId="0" applyFont="1" applyFill="1" applyBorder="1" applyAlignment="1" applyProtection="1">
      <alignment horizontal="right"/>
      <protection locked="0"/>
    </xf>
    <xf numFmtId="0" fontId="1" fillId="2" borderId="12" xfId="0" applyFont="1" applyFill="1" applyBorder="1" applyAlignment="1" applyProtection="1">
      <alignment horizontal="right"/>
      <protection locked="0"/>
    </xf>
    <xf numFmtId="0" fontId="1" fillId="2" borderId="13" xfId="0" applyFont="1" applyFill="1" applyBorder="1" applyAlignment="1" applyProtection="1">
      <alignment horizontal="right"/>
      <protection locked="0"/>
    </xf>
    <xf numFmtId="0" fontId="20" fillId="0" borderId="9" xfId="0" applyFont="1" applyBorder="1" applyAlignment="1" applyProtection="1">
      <alignment horizontal="center" wrapText="1"/>
      <protection hidden="1"/>
    </xf>
  </cellXfs>
  <cellStyles count="3">
    <cellStyle name="Hyperlink" xfId="1" builtinId="8"/>
    <cellStyle name="Normal" xfId="0" builtinId="0"/>
    <cellStyle name="Normal_Sheet1" xfId="2"/>
  </cellStyles>
  <dxfs count="2">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0037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5</xdr:col>
      <xdr:colOff>590550</xdr:colOff>
      <xdr:row>4</xdr:row>
      <xdr:rowOff>183039</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57150"/>
          <a:ext cx="3133725" cy="894239"/>
        </a:xfrm>
        <a:prstGeom prst="rect">
          <a:avLst/>
        </a:prstGeom>
      </xdr:spPr>
    </xdr:pic>
    <xdr:clientData/>
  </xdr:twoCellAnchor>
  <xdr:twoCellAnchor>
    <xdr:from>
      <xdr:col>4</xdr:col>
      <xdr:colOff>190500</xdr:colOff>
      <xdr:row>1</xdr:row>
      <xdr:rowOff>161925</xdr:rowOff>
    </xdr:from>
    <xdr:to>
      <xdr:col>4</xdr:col>
      <xdr:colOff>190500</xdr:colOff>
      <xdr:row>3</xdr:row>
      <xdr:rowOff>123825</xdr:rowOff>
    </xdr:to>
    <xdr:cxnSp macro="">
      <xdr:nvCxnSpPr>
        <xdr:cNvPr id="6" name="Straight Connector 5"/>
        <xdr:cNvCxnSpPr/>
      </xdr:nvCxnSpPr>
      <xdr:spPr>
        <a:xfrm>
          <a:off x="2181225" y="352425"/>
          <a:ext cx="0" cy="342900"/>
        </a:xfrm>
        <a:prstGeom prst="line">
          <a:avLst/>
        </a:prstGeom>
        <a:ln w="19050">
          <a:solidFill>
            <a:srgbClr val="00378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244475</xdr:colOff>
      <xdr:row>5</xdr:row>
      <xdr:rowOff>132239</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1083" y="423333"/>
          <a:ext cx="3133725" cy="894239"/>
        </a:xfrm>
        <a:prstGeom prst="rect">
          <a:avLst/>
        </a:prstGeom>
      </xdr:spPr>
    </xdr:pic>
    <xdr:clientData/>
  </xdr:twoCellAnchor>
  <xdr:twoCellAnchor>
    <xdr:from>
      <xdr:col>4</xdr:col>
      <xdr:colOff>462491</xdr:colOff>
      <xdr:row>2</xdr:row>
      <xdr:rowOff>104775</xdr:rowOff>
    </xdr:from>
    <xdr:to>
      <xdr:col>4</xdr:col>
      <xdr:colOff>462491</xdr:colOff>
      <xdr:row>4</xdr:row>
      <xdr:rowOff>66675</xdr:rowOff>
    </xdr:to>
    <xdr:cxnSp macro="">
      <xdr:nvCxnSpPr>
        <xdr:cNvPr id="4" name="Straight Connector 3"/>
        <xdr:cNvCxnSpPr/>
      </xdr:nvCxnSpPr>
      <xdr:spPr>
        <a:xfrm>
          <a:off x="2325158" y="718608"/>
          <a:ext cx="0" cy="342900"/>
        </a:xfrm>
        <a:prstGeom prst="line">
          <a:avLst/>
        </a:prstGeom>
        <a:ln w="19050">
          <a:solidFill>
            <a:srgbClr val="00378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3"/>
  <sheetViews>
    <sheetView showGridLines="0" showRowColHeaders="0" tabSelected="1" workbookViewId="0">
      <selection activeCell="G10" sqref="G10"/>
    </sheetView>
  </sheetViews>
  <sheetFormatPr defaultColWidth="9.1796875" defaultRowHeight="14.5" x14ac:dyDescent="0.35"/>
  <cols>
    <col min="1" max="1" width="2.453125" style="21" customWidth="1"/>
    <col min="2" max="16384" width="9.1796875" style="21"/>
  </cols>
  <sheetData>
    <row r="2" spans="2:8" x14ac:dyDescent="0.35">
      <c r="B2" s="89"/>
      <c r="C2" s="89"/>
      <c r="D2" s="89"/>
    </row>
    <row r="3" spans="2:8" x14ac:dyDescent="0.35">
      <c r="B3" s="89"/>
      <c r="C3" s="89"/>
      <c r="D3" s="89"/>
    </row>
    <row r="4" spans="2:8" x14ac:dyDescent="0.35">
      <c r="B4" s="89"/>
      <c r="C4" s="89"/>
      <c r="D4" s="89"/>
    </row>
    <row r="5" spans="2:8" x14ac:dyDescent="0.35">
      <c r="B5" s="39"/>
      <c r="C5" s="39"/>
      <c r="D5" s="39"/>
    </row>
    <row r="6" spans="2:8" ht="46" x14ac:dyDescent="1">
      <c r="C6" s="23" t="s">
        <v>0</v>
      </c>
    </row>
    <row r="7" spans="2:8" x14ac:dyDescent="0.35">
      <c r="C7" s="21" t="s">
        <v>319</v>
      </c>
    </row>
    <row r="8" spans="2:8" x14ac:dyDescent="0.35">
      <c r="C8" s="21" t="s">
        <v>320</v>
      </c>
    </row>
    <row r="10" spans="2:8" x14ac:dyDescent="0.35">
      <c r="C10" s="21" t="s">
        <v>2</v>
      </c>
      <c r="G10" s="37">
        <v>90</v>
      </c>
      <c r="H10" s="21" t="s">
        <v>3</v>
      </c>
    </row>
    <row r="11" spans="2:8" ht="16.5" x14ac:dyDescent="0.35">
      <c r="C11" s="35" t="s">
        <v>10</v>
      </c>
    </row>
    <row r="12" spans="2:8" x14ac:dyDescent="0.35">
      <c r="C12" s="21" t="s">
        <v>6</v>
      </c>
      <c r="G12" s="37">
        <v>60</v>
      </c>
      <c r="H12" s="21" t="s">
        <v>3</v>
      </c>
    </row>
    <row r="13" spans="2:8" ht="16.5" x14ac:dyDescent="0.35">
      <c r="C13" s="35" t="s">
        <v>10</v>
      </c>
    </row>
    <row r="14" spans="2:8" x14ac:dyDescent="0.35">
      <c r="C14" s="21" t="s">
        <v>4</v>
      </c>
      <c r="G14" s="38">
        <v>10000</v>
      </c>
      <c r="H14" s="21" t="s">
        <v>5</v>
      </c>
    </row>
    <row r="15" spans="2:8" ht="16.5" x14ac:dyDescent="0.35">
      <c r="C15" s="35" t="s">
        <v>10</v>
      </c>
    </row>
    <row r="16" spans="2:8" x14ac:dyDescent="0.35">
      <c r="C16" s="36" t="s">
        <v>13</v>
      </c>
      <c r="G16" s="37">
        <v>30</v>
      </c>
      <c r="H16" s="21" t="s">
        <v>3</v>
      </c>
    </row>
    <row r="17" spans="3:8" ht="16.5" x14ac:dyDescent="0.35">
      <c r="C17" s="35" t="s">
        <v>12</v>
      </c>
    </row>
    <row r="18" spans="3:8" x14ac:dyDescent="0.35">
      <c r="C18" s="21" t="s">
        <v>1</v>
      </c>
      <c r="G18" s="21" t="s">
        <v>7</v>
      </c>
    </row>
    <row r="19" spans="3:8" ht="16.5" x14ac:dyDescent="0.35">
      <c r="C19" s="35" t="s">
        <v>11</v>
      </c>
      <c r="G19" s="37">
        <v>90</v>
      </c>
      <c r="H19" s="21" t="s">
        <v>8</v>
      </c>
    </row>
    <row r="20" spans="3:8" x14ac:dyDescent="0.35">
      <c r="G20" s="37">
        <v>180</v>
      </c>
      <c r="H20" s="21" t="s">
        <v>9</v>
      </c>
    </row>
    <row r="22" spans="3:8" x14ac:dyDescent="0.35">
      <c r="C22" s="21" t="s">
        <v>18</v>
      </c>
      <c r="G22" s="38">
        <v>2500</v>
      </c>
      <c r="H22" s="21" t="s">
        <v>5</v>
      </c>
    </row>
    <row r="23" spans="3:8" ht="16.5" x14ac:dyDescent="0.35">
      <c r="C23" s="35" t="s">
        <v>10</v>
      </c>
    </row>
  </sheetData>
  <sheetProtection algorithmName="SHA-512" hashValue="dRPNnoY0wdN1y0HC+suWA8CcxkP4tA/3C+s7kh6/MWqhtrjKhE6nGgt8KI0qHTGy1KBEYjYBINO4pPzcRrewZg==" saltValue="IpNaK4W8oAq8BKZvwOtWGQ==" spinCount="100000" sheet="1" objects="1" scenarios="1" selectLockedCells="1"/>
  <mergeCells count="1">
    <mergeCell ref="B2:D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62"/>
  <sheetViews>
    <sheetView showGridLines="0" showRowColHeaders="0" topLeftCell="A3" zoomScale="90" zoomScaleNormal="90" workbookViewId="0">
      <selection activeCell="J9" sqref="J9"/>
    </sheetView>
  </sheetViews>
  <sheetFormatPr defaultColWidth="9.1796875" defaultRowHeight="14.5" x14ac:dyDescent="0.35"/>
  <cols>
    <col min="1" max="1" width="3" style="21" customWidth="1"/>
    <col min="2" max="2" width="6.453125" style="21" customWidth="1"/>
    <col min="3" max="6" width="9.1796875" style="21"/>
    <col min="7" max="7" width="12.7265625" style="21" customWidth="1"/>
    <col min="8" max="8" width="13.7265625" style="21" customWidth="1"/>
    <col min="9" max="9" width="9.1796875" style="21"/>
    <col min="10" max="10" width="21.453125" style="21" bestFit="1" customWidth="1"/>
    <col min="11" max="16384" width="9.1796875" style="21"/>
  </cols>
  <sheetData>
    <row r="1" spans="2:13" ht="33" customHeight="1" x14ac:dyDescent="0.35">
      <c r="B1" s="90" t="s">
        <v>316</v>
      </c>
      <c r="C1" s="90"/>
      <c r="D1" s="90"/>
      <c r="E1" s="90"/>
      <c r="F1" s="90"/>
      <c r="G1" s="90"/>
      <c r="H1" s="90"/>
      <c r="I1" s="90"/>
      <c r="J1" s="90"/>
      <c r="K1" s="90"/>
    </row>
    <row r="2" spans="2:13" x14ac:dyDescent="0.35">
      <c r="B2" s="89"/>
      <c r="C2" s="89"/>
      <c r="D2" s="89"/>
      <c r="E2" s="89"/>
    </row>
    <row r="3" spans="2:13" x14ac:dyDescent="0.35">
      <c r="B3" s="89"/>
      <c r="C3" s="89"/>
      <c r="D3" s="89"/>
      <c r="E3" s="89"/>
    </row>
    <row r="4" spans="2:13" x14ac:dyDescent="0.35">
      <c r="B4" s="89"/>
      <c r="C4" s="89"/>
      <c r="D4" s="89"/>
      <c r="E4" s="89"/>
    </row>
    <row r="5" spans="2:13" x14ac:dyDescent="0.35">
      <c r="B5" s="89"/>
      <c r="C5" s="89"/>
      <c r="D5" s="89"/>
      <c r="E5" s="89"/>
    </row>
    <row r="6" spans="2:13" x14ac:dyDescent="0.35">
      <c r="B6" s="39"/>
      <c r="C6" s="39"/>
      <c r="D6" s="39"/>
      <c r="E6" s="39"/>
    </row>
    <row r="7" spans="2:13" ht="46" x14ac:dyDescent="1">
      <c r="B7" s="22"/>
      <c r="D7" s="23" t="s">
        <v>14</v>
      </c>
    </row>
    <row r="8" spans="2:13" x14ac:dyDescent="0.35">
      <c r="B8" s="22"/>
      <c r="D8" s="89" t="s">
        <v>297</v>
      </c>
      <c r="E8" s="89"/>
      <c r="F8" s="89"/>
      <c r="G8" s="89"/>
      <c r="H8" s="89"/>
      <c r="I8" s="89"/>
      <c r="J8" s="89"/>
    </row>
    <row r="9" spans="2:13" x14ac:dyDescent="0.35">
      <c r="B9" s="22"/>
      <c r="I9" s="41" t="s">
        <v>303</v>
      </c>
      <c r="J9" s="48"/>
    </row>
    <row r="10" spans="2:13" ht="15" thickBot="1" x14ac:dyDescent="0.4">
      <c r="B10" s="22"/>
      <c r="J10" s="49"/>
    </row>
    <row r="11" spans="2:13" x14ac:dyDescent="0.35">
      <c r="B11" s="22"/>
      <c r="D11" s="24"/>
      <c r="E11" s="25"/>
      <c r="F11" s="25"/>
      <c r="G11" s="25"/>
      <c r="H11" s="25"/>
      <c r="I11" s="25"/>
      <c r="J11" s="50"/>
      <c r="K11" s="26"/>
    </row>
    <row r="12" spans="2:13" x14ac:dyDescent="0.35">
      <c r="B12" s="22"/>
      <c r="D12" s="27"/>
      <c r="E12" s="28" t="s">
        <v>318</v>
      </c>
      <c r="F12" s="28"/>
      <c r="G12" s="28"/>
      <c r="H12" s="28"/>
      <c r="I12" s="28"/>
      <c r="J12" s="51"/>
      <c r="K12" s="29"/>
    </row>
    <row r="13" spans="2:13" x14ac:dyDescent="0.35">
      <c r="B13" s="22"/>
      <c r="D13" s="27"/>
      <c r="E13" s="28"/>
      <c r="F13" s="28"/>
      <c r="G13" s="28"/>
      <c r="H13" s="28"/>
      <c r="I13" s="28"/>
      <c r="J13" s="31"/>
      <c r="K13" s="29"/>
    </row>
    <row r="14" spans="2:13" x14ac:dyDescent="0.35">
      <c r="B14" s="22"/>
      <c r="D14" s="27"/>
      <c r="E14" s="28" t="s">
        <v>17</v>
      </c>
      <c r="F14" s="28"/>
      <c r="G14" s="28"/>
      <c r="H14" s="28"/>
      <c r="I14" s="28"/>
      <c r="J14" s="51"/>
      <c r="K14" s="29"/>
    </row>
    <row r="15" spans="2:13" x14ac:dyDescent="0.35">
      <c r="B15" s="22"/>
      <c r="D15" s="27"/>
      <c r="E15" s="28"/>
      <c r="F15" s="28"/>
      <c r="G15" s="28"/>
      <c r="H15" s="28"/>
      <c r="I15" s="28"/>
      <c r="J15" s="31"/>
      <c r="K15" s="29"/>
    </row>
    <row r="16" spans="2:13" x14ac:dyDescent="0.35">
      <c r="B16" s="22"/>
      <c r="D16" s="27"/>
      <c r="E16" s="28" t="s">
        <v>16</v>
      </c>
      <c r="F16" s="28"/>
      <c r="G16" s="28"/>
      <c r="H16" s="28"/>
      <c r="I16" s="28"/>
      <c r="J16" s="48"/>
      <c r="K16" s="29"/>
      <c r="M16" s="30" t="str">
        <f>IF(J16&gt;'Policy Features'!G10,"This amount is beyond your maximum approved Terms of Payment but can still be filed for collections","")</f>
        <v/>
      </c>
    </row>
    <row r="17" spans="2:13" x14ac:dyDescent="0.35">
      <c r="B17" s="22"/>
      <c r="D17" s="27"/>
      <c r="E17" s="28"/>
      <c r="F17" s="28"/>
      <c r="G17" s="28"/>
      <c r="H17" s="28"/>
      <c r="I17" s="28"/>
      <c r="J17" s="31"/>
      <c r="K17" s="29"/>
    </row>
    <row r="18" spans="2:13" x14ac:dyDescent="0.35">
      <c r="B18" s="22"/>
      <c r="D18" s="27"/>
      <c r="E18" s="28" t="s">
        <v>313</v>
      </c>
      <c r="F18" s="28"/>
      <c r="G18" s="28"/>
      <c r="H18" s="28"/>
      <c r="I18" s="28"/>
      <c r="J18" s="52"/>
      <c r="K18" s="29"/>
      <c r="M18" s="30" t="str">
        <f>IF(J18="","",IF(J18&lt;'Policy Features'!G22,"This amount is below the Non Qualifying Loss Amount but can still be filed for collections",""))</f>
        <v/>
      </c>
    </row>
    <row r="19" spans="2:13" x14ac:dyDescent="0.35">
      <c r="B19" s="22"/>
      <c r="D19" s="27"/>
      <c r="E19" s="28"/>
      <c r="F19" s="28"/>
      <c r="G19" s="28"/>
      <c r="H19" s="28"/>
      <c r="I19" s="28"/>
      <c r="J19" s="31"/>
      <c r="K19" s="29"/>
    </row>
    <row r="20" spans="2:13" x14ac:dyDescent="0.35">
      <c r="B20" s="22"/>
      <c r="D20" s="27"/>
      <c r="E20" s="28" t="str">
        <f>IF(J9="","",IF(J9="Protracted Default","",IF(J9="Insolvency","When was the insolvency filed?","When did the Political Risk event occur?")))</f>
        <v/>
      </c>
      <c r="F20" s="28"/>
      <c r="G20" s="28"/>
      <c r="H20" s="28"/>
      <c r="I20" s="28"/>
      <c r="J20" s="53"/>
      <c r="K20" s="29"/>
    </row>
    <row r="21" spans="2:13" x14ac:dyDescent="0.35">
      <c r="B21" s="22"/>
      <c r="D21" s="27"/>
      <c r="E21" s="28" t="str">
        <f>IF(J9="Insolvency","When did you learn of the insolvency?","")</f>
        <v/>
      </c>
      <c r="F21" s="28"/>
      <c r="G21" s="28"/>
      <c r="H21" s="28"/>
      <c r="I21" s="28"/>
      <c r="J21" s="53"/>
      <c r="K21" s="29"/>
    </row>
    <row r="22" spans="2:13" x14ac:dyDescent="0.35">
      <c r="B22" s="22"/>
      <c r="D22" s="27"/>
      <c r="E22" s="28"/>
      <c r="F22" s="28"/>
      <c r="G22" s="28"/>
      <c r="H22" s="28"/>
      <c r="I22" s="28"/>
      <c r="J22" s="53"/>
      <c r="K22" s="29"/>
    </row>
    <row r="23" spans="2:13" x14ac:dyDescent="0.35">
      <c r="B23" s="22"/>
      <c r="D23" s="27"/>
      <c r="E23" s="28" t="s">
        <v>314</v>
      </c>
      <c r="F23" s="28"/>
      <c r="G23" s="28"/>
      <c r="H23" s="28"/>
      <c r="I23" s="28"/>
      <c r="J23" s="77" t="str">
        <f>IF(J16="","",IF(J14&gt;J12,J14+J16,J12+J16))</f>
        <v/>
      </c>
      <c r="K23" s="29"/>
    </row>
    <row r="24" spans="2:13" x14ac:dyDescent="0.35">
      <c r="B24" s="22"/>
      <c r="D24" s="27"/>
      <c r="E24" s="28" t="s">
        <v>15</v>
      </c>
      <c r="F24" s="28"/>
      <c r="G24" s="28"/>
      <c r="H24" s="28"/>
      <c r="I24" s="28"/>
      <c r="J24" s="31" t="str">
        <f>'Policy Features'!G12 &amp;" Days from Due Date"</f>
        <v>60 Days from Due Date</v>
      </c>
      <c r="K24" s="29"/>
    </row>
    <row r="25" spans="2:13" ht="15" thickBot="1" x14ac:dyDescent="0.4">
      <c r="B25" s="22"/>
      <c r="D25" s="27"/>
      <c r="E25" s="28"/>
      <c r="F25" s="28"/>
      <c r="G25" s="28"/>
      <c r="H25" s="28"/>
      <c r="I25" s="28"/>
      <c r="J25" s="54"/>
      <c r="K25" s="29"/>
    </row>
    <row r="26" spans="2:13" ht="15" thickBot="1" x14ac:dyDescent="0.4">
      <c r="B26" s="22"/>
      <c r="D26" s="27"/>
      <c r="E26" s="82"/>
      <c r="F26" s="25"/>
      <c r="G26" s="25"/>
      <c r="H26" s="25"/>
      <c r="I26" s="25"/>
      <c r="J26" s="83"/>
      <c r="K26" s="29"/>
    </row>
    <row r="27" spans="2:13" x14ac:dyDescent="0.35">
      <c r="B27" s="22"/>
      <c r="D27" s="27"/>
      <c r="E27" s="84" t="str">
        <f ca="1">IF(J9="Protracted Default",IF(J27&gt;TODAY(),"A State of Default will occur on:","Your Buyer entered a State of Default on:"),"Your Buyer entered a State of Default on:")</f>
        <v>Your Buyer entered a State of Default on:</v>
      </c>
      <c r="F27" s="28"/>
      <c r="G27" s="28"/>
      <c r="H27" s="28"/>
      <c r="I27" s="28"/>
      <c r="J27" s="79" t="str">
        <f>IF(J12="","",IF(J9="Protracted Default",IF(J12="","",J23+'Policy Features'!G12),IF(J20="","",J20)))</f>
        <v/>
      </c>
      <c r="K27" s="29"/>
    </row>
    <row r="28" spans="2:13" x14ac:dyDescent="0.35">
      <c r="B28" s="22"/>
      <c r="D28" s="27"/>
      <c r="E28" s="85" t="s">
        <v>315</v>
      </c>
      <c r="F28" s="75"/>
      <c r="G28" s="75"/>
      <c r="H28" s="75"/>
      <c r="I28" s="75"/>
      <c r="J28" s="80" t="str">
        <f>IFERROR(Tables!D2&amp;"/15/"&amp;Tables!E2,"")</f>
        <v/>
      </c>
      <c r="K28" s="29"/>
    </row>
    <row r="29" spans="2:13" ht="15" thickBot="1" x14ac:dyDescent="0.4">
      <c r="B29" s="22"/>
      <c r="D29" s="27"/>
      <c r="E29" s="86" t="s">
        <v>19</v>
      </c>
      <c r="F29" s="28"/>
      <c r="G29" s="28"/>
      <c r="H29" s="28"/>
      <c r="I29" s="28"/>
      <c r="J29" s="81" t="str">
        <f>IF(J27="","",IFERROR(VLOOKUP(J9,Tables!H8:I10,2,FALSE),""))</f>
        <v/>
      </c>
      <c r="K29" s="29"/>
    </row>
    <row r="30" spans="2:13" ht="15" thickBot="1" x14ac:dyDescent="0.4">
      <c r="B30" s="22"/>
      <c r="D30" s="32"/>
      <c r="E30" s="87"/>
      <c r="F30" s="76"/>
      <c r="G30" s="76"/>
      <c r="H30" s="76"/>
      <c r="I30" s="76"/>
      <c r="J30" s="88"/>
      <c r="K30" s="33"/>
    </row>
    <row r="31" spans="2:13" x14ac:dyDescent="0.35">
      <c r="B31" s="22"/>
      <c r="D31" s="24"/>
      <c r="E31" s="94" t="s">
        <v>312</v>
      </c>
      <c r="F31" s="94"/>
      <c r="G31" s="94"/>
      <c r="H31" s="94"/>
      <c r="I31" s="94"/>
      <c r="J31" s="94"/>
      <c r="K31" s="26"/>
    </row>
    <row r="32" spans="2:13" x14ac:dyDescent="0.35">
      <c r="B32" s="22"/>
      <c r="D32" s="27"/>
      <c r="E32" s="28" t="s">
        <v>35</v>
      </c>
      <c r="F32" s="28"/>
      <c r="G32" s="28"/>
      <c r="H32" s="91"/>
      <c r="I32" s="92"/>
      <c r="J32" s="93"/>
      <c r="K32" s="29"/>
      <c r="M32" s="30" t="str">
        <f>IF(AND(OR(H32="United States",H32="Canada"),J9="Political Risk"),"Political Risk Claims are not available for this country","")</f>
        <v/>
      </c>
    </row>
    <row r="33" spans="2:13" s="42" customFormat="1" x14ac:dyDescent="0.35">
      <c r="B33" s="43"/>
      <c r="D33" s="44"/>
      <c r="E33" s="47" t="s">
        <v>293</v>
      </c>
      <c r="F33" s="45"/>
      <c r="G33" s="45"/>
      <c r="H33" s="45"/>
      <c r="I33" s="45"/>
      <c r="J33" s="78"/>
      <c r="K33" s="46"/>
      <c r="M33" s="30" t="str">
        <f>IF(J33="","",IF(J27&gt;J33,"You must wait until the client has entered a State of Default before filing a claim",""))</f>
        <v/>
      </c>
    </row>
    <row r="34" spans="2:13" x14ac:dyDescent="0.35">
      <c r="B34" s="22"/>
      <c r="D34" s="27"/>
      <c r="E34" s="28" t="s">
        <v>294</v>
      </c>
      <c r="F34" s="28"/>
      <c r="G34" s="28"/>
      <c r="H34" s="28"/>
      <c r="I34" s="28"/>
      <c r="J34" s="77" t="str">
        <f>IF(J33="","",IFERROR(VLOOKUP(J9,Tables!H8:J10,3,FALSE),""))</f>
        <v/>
      </c>
      <c r="K34" s="29"/>
    </row>
    <row r="35" spans="2:13" ht="15" thickBot="1" x14ac:dyDescent="0.4">
      <c r="B35" s="22"/>
      <c r="D35" s="32"/>
      <c r="E35" s="34"/>
      <c r="F35" s="34"/>
      <c r="G35" s="34"/>
      <c r="H35" s="34"/>
      <c r="I35" s="34"/>
      <c r="J35" s="34"/>
      <c r="K35" s="33"/>
    </row>
    <row r="36" spans="2:13" ht="30.75" customHeight="1" x14ac:dyDescent="0.35">
      <c r="B36" s="90" t="s">
        <v>316</v>
      </c>
      <c r="C36" s="90"/>
      <c r="D36" s="90"/>
      <c r="E36" s="90"/>
      <c r="F36" s="90"/>
      <c r="G36" s="90"/>
      <c r="H36" s="90"/>
      <c r="I36" s="90"/>
      <c r="J36" s="90"/>
      <c r="K36" s="90"/>
    </row>
    <row r="37" spans="2:13" ht="14.5" customHeight="1" x14ac:dyDescent="0.35"/>
    <row r="38" spans="2:13" ht="14.5" customHeight="1" x14ac:dyDescent="0.35"/>
    <row r="39" spans="2:13" x14ac:dyDescent="0.35">
      <c r="B39" s="90" t="s">
        <v>317</v>
      </c>
      <c r="C39" s="90"/>
      <c r="D39" s="90"/>
      <c r="E39" s="90"/>
      <c r="F39" s="90"/>
      <c r="G39" s="90"/>
      <c r="H39" s="90"/>
      <c r="I39" s="90"/>
      <c r="J39" s="90"/>
      <c r="K39" s="90"/>
    </row>
    <row r="40" spans="2:13" x14ac:dyDescent="0.35">
      <c r="B40" s="90"/>
      <c r="C40" s="90"/>
      <c r="D40" s="90"/>
      <c r="E40" s="90"/>
      <c r="F40" s="90"/>
      <c r="G40" s="90"/>
      <c r="H40" s="90"/>
      <c r="I40" s="90"/>
      <c r="J40" s="90"/>
      <c r="K40" s="90"/>
    </row>
    <row r="41" spans="2:13" x14ac:dyDescent="0.35">
      <c r="B41" s="22"/>
    </row>
    <row r="42" spans="2:13" x14ac:dyDescent="0.35">
      <c r="B42" s="22"/>
    </row>
    <row r="43" spans="2:13" x14ac:dyDescent="0.35">
      <c r="B43" s="22"/>
    </row>
    <row r="44" spans="2:13" x14ac:dyDescent="0.35">
      <c r="B44" s="22"/>
    </row>
    <row r="45" spans="2:13" x14ac:dyDescent="0.35">
      <c r="B45" s="22"/>
    </row>
    <row r="46" spans="2:13" x14ac:dyDescent="0.35">
      <c r="B46" s="22"/>
    </row>
    <row r="47" spans="2:13" x14ac:dyDescent="0.35">
      <c r="B47" s="22"/>
    </row>
    <row r="48" spans="2:13" x14ac:dyDescent="0.35">
      <c r="B48" s="22"/>
    </row>
    <row r="49" spans="2:2" x14ac:dyDescent="0.35">
      <c r="B49" s="22"/>
    </row>
    <row r="50" spans="2:2" x14ac:dyDescent="0.35">
      <c r="B50" s="22"/>
    </row>
    <row r="51" spans="2:2" x14ac:dyDescent="0.35">
      <c r="B51" s="22"/>
    </row>
    <row r="52" spans="2:2" x14ac:dyDescent="0.35">
      <c r="B52" s="22"/>
    </row>
    <row r="53" spans="2:2" x14ac:dyDescent="0.35">
      <c r="B53" s="22"/>
    </row>
    <row r="54" spans="2:2" x14ac:dyDescent="0.35">
      <c r="B54" s="22"/>
    </row>
    <row r="55" spans="2:2" x14ac:dyDescent="0.35">
      <c r="B55" s="22"/>
    </row>
    <row r="56" spans="2:2" x14ac:dyDescent="0.35">
      <c r="B56" s="22"/>
    </row>
    <row r="57" spans="2:2" x14ac:dyDescent="0.35">
      <c r="B57" s="22"/>
    </row>
    <row r="58" spans="2:2" x14ac:dyDescent="0.35">
      <c r="B58" s="22"/>
    </row>
    <row r="59" spans="2:2" x14ac:dyDescent="0.35">
      <c r="B59" s="22"/>
    </row>
    <row r="60" spans="2:2" x14ac:dyDescent="0.35">
      <c r="B60" s="22"/>
    </row>
    <row r="61" spans="2:2" x14ac:dyDescent="0.35">
      <c r="B61" s="22"/>
    </row>
    <row r="62" spans="2:2" x14ac:dyDescent="0.35">
      <c r="B62" s="22"/>
    </row>
    <row r="63" spans="2:2" x14ac:dyDescent="0.35">
      <c r="B63" s="22"/>
    </row>
    <row r="64" spans="2:2" x14ac:dyDescent="0.35">
      <c r="B64" s="22"/>
    </row>
    <row r="65" spans="2:2" x14ac:dyDescent="0.35">
      <c r="B65" s="22"/>
    </row>
    <row r="66" spans="2:2" x14ac:dyDescent="0.35">
      <c r="B66" s="22"/>
    </row>
    <row r="67" spans="2:2" x14ac:dyDescent="0.35">
      <c r="B67" s="22"/>
    </row>
    <row r="68" spans="2:2" x14ac:dyDescent="0.35">
      <c r="B68" s="22"/>
    </row>
    <row r="69" spans="2:2" x14ac:dyDescent="0.35">
      <c r="B69" s="22"/>
    </row>
    <row r="70" spans="2:2" x14ac:dyDescent="0.35">
      <c r="B70" s="22"/>
    </row>
    <row r="71" spans="2:2" x14ac:dyDescent="0.35">
      <c r="B71" s="22"/>
    </row>
    <row r="72" spans="2:2" x14ac:dyDescent="0.35">
      <c r="B72" s="22"/>
    </row>
    <row r="73" spans="2:2" x14ac:dyDescent="0.35">
      <c r="B73" s="22"/>
    </row>
    <row r="74" spans="2:2" x14ac:dyDescent="0.35">
      <c r="B74" s="22"/>
    </row>
    <row r="75" spans="2:2" x14ac:dyDescent="0.35">
      <c r="B75" s="22"/>
    </row>
    <row r="76" spans="2:2" x14ac:dyDescent="0.35">
      <c r="B76" s="22"/>
    </row>
    <row r="77" spans="2:2" x14ac:dyDescent="0.35">
      <c r="B77" s="22"/>
    </row>
    <row r="78" spans="2:2" x14ac:dyDescent="0.35">
      <c r="B78" s="22"/>
    </row>
    <row r="79" spans="2:2" x14ac:dyDescent="0.35">
      <c r="B79" s="22"/>
    </row>
    <row r="80" spans="2:2" x14ac:dyDescent="0.35">
      <c r="B80" s="22"/>
    </row>
    <row r="81" spans="2:2" x14ac:dyDescent="0.35">
      <c r="B81" s="22"/>
    </row>
    <row r="82" spans="2:2" x14ac:dyDescent="0.35">
      <c r="B82" s="22"/>
    </row>
    <row r="83" spans="2:2" x14ac:dyDescent="0.35">
      <c r="B83" s="22"/>
    </row>
    <row r="84" spans="2:2" x14ac:dyDescent="0.35">
      <c r="B84" s="22"/>
    </row>
    <row r="85" spans="2:2" x14ac:dyDescent="0.35">
      <c r="B85" s="22"/>
    </row>
    <row r="86" spans="2:2" x14ac:dyDescent="0.35">
      <c r="B86" s="22"/>
    </row>
    <row r="87" spans="2:2" x14ac:dyDescent="0.35">
      <c r="B87" s="22"/>
    </row>
    <row r="88" spans="2:2" x14ac:dyDescent="0.35">
      <c r="B88" s="22"/>
    </row>
    <row r="89" spans="2:2" x14ac:dyDescent="0.35">
      <c r="B89" s="22"/>
    </row>
    <row r="90" spans="2:2" x14ac:dyDescent="0.35">
      <c r="B90" s="22"/>
    </row>
    <row r="91" spans="2:2" x14ac:dyDescent="0.35">
      <c r="B91" s="22"/>
    </row>
    <row r="92" spans="2:2" x14ac:dyDescent="0.35">
      <c r="B92" s="22"/>
    </row>
    <row r="93" spans="2:2" x14ac:dyDescent="0.35">
      <c r="B93" s="22"/>
    </row>
    <row r="94" spans="2:2" x14ac:dyDescent="0.35">
      <c r="B94" s="22"/>
    </row>
    <row r="95" spans="2:2" x14ac:dyDescent="0.35">
      <c r="B95" s="22"/>
    </row>
    <row r="96" spans="2:2" x14ac:dyDescent="0.35">
      <c r="B96" s="22"/>
    </row>
    <row r="97" spans="2:2" x14ac:dyDescent="0.35">
      <c r="B97" s="22"/>
    </row>
    <row r="98" spans="2:2" x14ac:dyDescent="0.35">
      <c r="B98" s="22"/>
    </row>
    <row r="99" spans="2:2" x14ac:dyDescent="0.35">
      <c r="B99" s="22"/>
    </row>
    <row r="100" spans="2:2" x14ac:dyDescent="0.35">
      <c r="B100" s="22"/>
    </row>
    <row r="101" spans="2:2" x14ac:dyDescent="0.35">
      <c r="B101" s="22"/>
    </row>
    <row r="102" spans="2:2" x14ac:dyDescent="0.35">
      <c r="B102" s="22"/>
    </row>
    <row r="103" spans="2:2" x14ac:dyDescent="0.35">
      <c r="B103" s="22"/>
    </row>
    <row r="104" spans="2:2" x14ac:dyDescent="0.35">
      <c r="B104" s="22"/>
    </row>
    <row r="105" spans="2:2" x14ac:dyDescent="0.35">
      <c r="B105" s="22"/>
    </row>
    <row r="106" spans="2:2" x14ac:dyDescent="0.35">
      <c r="B106" s="22"/>
    </row>
    <row r="107" spans="2:2" x14ac:dyDescent="0.35">
      <c r="B107" s="22"/>
    </row>
    <row r="108" spans="2:2" x14ac:dyDescent="0.35">
      <c r="B108" s="22"/>
    </row>
    <row r="109" spans="2:2" x14ac:dyDescent="0.35">
      <c r="B109" s="22"/>
    </row>
    <row r="110" spans="2:2" x14ac:dyDescent="0.35">
      <c r="B110" s="22"/>
    </row>
    <row r="111" spans="2:2" x14ac:dyDescent="0.35">
      <c r="B111" s="22"/>
    </row>
    <row r="112" spans="2:2" x14ac:dyDescent="0.35">
      <c r="B112" s="22"/>
    </row>
    <row r="113" spans="2:2" x14ac:dyDescent="0.35">
      <c r="B113" s="22"/>
    </row>
    <row r="114" spans="2:2" x14ac:dyDescent="0.35">
      <c r="B114" s="22"/>
    </row>
    <row r="115" spans="2:2" x14ac:dyDescent="0.35">
      <c r="B115" s="22"/>
    </row>
    <row r="116" spans="2:2" x14ac:dyDescent="0.35">
      <c r="B116" s="22"/>
    </row>
    <row r="117" spans="2:2" x14ac:dyDescent="0.35">
      <c r="B117" s="22"/>
    </row>
    <row r="118" spans="2:2" x14ac:dyDescent="0.35">
      <c r="B118" s="22"/>
    </row>
    <row r="119" spans="2:2" x14ac:dyDescent="0.35">
      <c r="B119" s="22"/>
    </row>
    <row r="120" spans="2:2" x14ac:dyDescent="0.35">
      <c r="B120" s="22"/>
    </row>
    <row r="121" spans="2:2" x14ac:dyDescent="0.35">
      <c r="B121" s="22"/>
    </row>
    <row r="122" spans="2:2" x14ac:dyDescent="0.35">
      <c r="B122" s="22"/>
    </row>
    <row r="123" spans="2:2" x14ac:dyDescent="0.35">
      <c r="B123" s="22"/>
    </row>
    <row r="124" spans="2:2" x14ac:dyDescent="0.35">
      <c r="B124" s="22"/>
    </row>
    <row r="125" spans="2:2" x14ac:dyDescent="0.35">
      <c r="B125" s="22"/>
    </row>
    <row r="126" spans="2:2" x14ac:dyDescent="0.35">
      <c r="B126" s="22"/>
    </row>
    <row r="127" spans="2:2" x14ac:dyDescent="0.35">
      <c r="B127" s="22"/>
    </row>
    <row r="128" spans="2:2" x14ac:dyDescent="0.35">
      <c r="B128" s="22"/>
    </row>
    <row r="129" spans="2:2" x14ac:dyDescent="0.35">
      <c r="B129" s="22"/>
    </row>
    <row r="130" spans="2:2" x14ac:dyDescent="0.35">
      <c r="B130" s="22"/>
    </row>
    <row r="131" spans="2:2" x14ac:dyDescent="0.35">
      <c r="B131" s="22"/>
    </row>
    <row r="132" spans="2:2" x14ac:dyDescent="0.35">
      <c r="B132" s="22"/>
    </row>
    <row r="133" spans="2:2" x14ac:dyDescent="0.35">
      <c r="B133" s="22"/>
    </row>
    <row r="134" spans="2:2" x14ac:dyDescent="0.35">
      <c r="B134" s="22"/>
    </row>
    <row r="135" spans="2:2" x14ac:dyDescent="0.35">
      <c r="B135" s="22"/>
    </row>
    <row r="136" spans="2:2" x14ac:dyDescent="0.35">
      <c r="B136" s="22"/>
    </row>
    <row r="137" spans="2:2" x14ac:dyDescent="0.35">
      <c r="B137" s="22"/>
    </row>
    <row r="138" spans="2:2" x14ac:dyDescent="0.35">
      <c r="B138" s="22"/>
    </row>
    <row r="139" spans="2:2" x14ac:dyDescent="0.35">
      <c r="B139" s="22"/>
    </row>
    <row r="140" spans="2:2" x14ac:dyDescent="0.35">
      <c r="B140" s="22"/>
    </row>
    <row r="141" spans="2:2" x14ac:dyDescent="0.35">
      <c r="B141" s="22"/>
    </row>
    <row r="142" spans="2:2" x14ac:dyDescent="0.35">
      <c r="B142" s="22"/>
    </row>
    <row r="143" spans="2:2" x14ac:dyDescent="0.35">
      <c r="B143" s="22"/>
    </row>
    <row r="144" spans="2:2" x14ac:dyDescent="0.35">
      <c r="B144" s="22"/>
    </row>
    <row r="145" spans="2:2" x14ac:dyDescent="0.35">
      <c r="B145" s="22"/>
    </row>
    <row r="146" spans="2:2" x14ac:dyDescent="0.35">
      <c r="B146" s="22"/>
    </row>
    <row r="147" spans="2:2" x14ac:dyDescent="0.35">
      <c r="B147" s="22"/>
    </row>
    <row r="148" spans="2:2" x14ac:dyDescent="0.35">
      <c r="B148" s="22"/>
    </row>
    <row r="149" spans="2:2" x14ac:dyDescent="0.35">
      <c r="B149" s="22"/>
    </row>
    <row r="150" spans="2:2" x14ac:dyDescent="0.35">
      <c r="B150" s="22"/>
    </row>
    <row r="151" spans="2:2" x14ac:dyDescent="0.35">
      <c r="B151" s="22"/>
    </row>
    <row r="152" spans="2:2" x14ac:dyDescent="0.35">
      <c r="B152" s="22"/>
    </row>
    <row r="153" spans="2:2" x14ac:dyDescent="0.35">
      <c r="B153" s="22"/>
    </row>
    <row r="154" spans="2:2" x14ac:dyDescent="0.35">
      <c r="B154" s="22"/>
    </row>
    <row r="155" spans="2:2" x14ac:dyDescent="0.35">
      <c r="B155" s="22"/>
    </row>
    <row r="156" spans="2:2" x14ac:dyDescent="0.35">
      <c r="B156" s="22"/>
    </row>
    <row r="157" spans="2:2" x14ac:dyDescent="0.35">
      <c r="B157" s="22"/>
    </row>
    <row r="158" spans="2:2" x14ac:dyDescent="0.35">
      <c r="B158" s="22"/>
    </row>
    <row r="159" spans="2:2" x14ac:dyDescent="0.35">
      <c r="B159" s="22"/>
    </row>
    <row r="160" spans="2:2" x14ac:dyDescent="0.35">
      <c r="B160" s="22"/>
    </row>
    <row r="161" spans="2:2" x14ac:dyDescent="0.35">
      <c r="B161" s="22"/>
    </row>
    <row r="162" spans="2:2" x14ac:dyDescent="0.35">
      <c r="B162" s="22"/>
    </row>
  </sheetData>
  <sheetProtection algorithmName="SHA-512" hashValue="5Z6FURxCRsTP0IE3xNwjY555U0BK143aP9O44LfbD5d5MqFjXVau8thgSLNxe1E1Ouy6T7+3gjUG1DKxm5Jb0w==" saltValue="4t3L/rsF2aZqxcAkVwcqLA==" spinCount="100000" sheet="1" objects="1" scenarios="1" selectLockedCells="1"/>
  <mergeCells count="7">
    <mergeCell ref="B39:K40"/>
    <mergeCell ref="B36:K36"/>
    <mergeCell ref="B1:K1"/>
    <mergeCell ref="H32:J32"/>
    <mergeCell ref="B2:E5"/>
    <mergeCell ref="D8:J8"/>
    <mergeCell ref="E31:J31"/>
  </mergeCells>
  <conditionalFormatting sqref="J20">
    <cfRule type="expression" dxfId="1" priority="3">
      <formula>OR(($J$9="Insolvency"),($J$9="Political Risk"))</formula>
    </cfRule>
  </conditionalFormatting>
  <conditionalFormatting sqref="J21">
    <cfRule type="expression" dxfId="0" priority="2">
      <formula>($J$9="Insolvency")</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'Waiting period'!$A$2:$A$250</xm:f>
          </x14:formula1>
          <xm:sqref>H32</xm:sqref>
        </x14:dataValidation>
        <x14:dataValidation type="list" allowBlank="1" showInputMessage="1" showErrorMessage="1">
          <x14:formula1>
            <xm:f>Tables!$H$8:$H$10</xm:f>
          </x14:formula1>
          <xm:sqref>J9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workbookViewId="0">
      <selection activeCell="K4" sqref="K4"/>
    </sheetView>
  </sheetViews>
  <sheetFormatPr defaultColWidth="8.81640625" defaultRowHeight="14.5" x14ac:dyDescent="0.35"/>
  <cols>
    <col min="1" max="7" width="8.81640625" style="55"/>
    <col min="8" max="8" width="17.453125" style="55" bestFit="1" customWidth="1"/>
    <col min="9" max="9" width="10.7265625" style="55" bestFit="1" customWidth="1"/>
    <col min="10" max="10" width="16.453125" style="55" bestFit="1" customWidth="1"/>
    <col min="11" max="11" width="9.7265625" style="55" bestFit="1" customWidth="1"/>
    <col min="12" max="12" width="17.26953125" style="55" bestFit="1" customWidth="1"/>
    <col min="13" max="13" width="10.7265625" style="55" bestFit="1" customWidth="1"/>
    <col min="14" max="16384" width="8.81640625" style="55"/>
  </cols>
  <sheetData>
    <row r="1" spans="1:13" x14ac:dyDescent="0.35">
      <c r="A1" s="55">
        <v>1</v>
      </c>
      <c r="B1" s="55" t="s">
        <v>20</v>
      </c>
      <c r="D1" s="56" t="s">
        <v>31</v>
      </c>
      <c r="E1" s="57"/>
      <c r="G1" s="56" t="s">
        <v>298</v>
      </c>
      <c r="H1" s="57"/>
      <c r="J1" s="56" t="s">
        <v>304</v>
      </c>
      <c r="K1" s="58"/>
      <c r="L1" s="58"/>
      <c r="M1" s="57"/>
    </row>
    <row r="2" spans="1:13" x14ac:dyDescent="0.35">
      <c r="A2" s="55">
        <v>2</v>
      </c>
      <c r="B2" s="55" t="s">
        <v>21</v>
      </c>
      <c r="D2" s="59" t="e">
        <f>IF(MONTH(Calculator!J27)+1 &gt;12,MONTH(Calculator!J27)-11, MONTH(Calculator!J27)+1 )</f>
        <v>#VALUE!</v>
      </c>
      <c r="E2" s="60" t="e">
        <f>IF(D2=1,YEAR(Calculator!J27)+1,YEAR(Calculator!J27))</f>
        <v>#VALUE!</v>
      </c>
      <c r="G2" s="59" t="s">
        <v>32</v>
      </c>
      <c r="H2" s="61">
        <f>Calculator!J12+'Policy Features'!G20</f>
        <v>180</v>
      </c>
      <c r="J2" s="59" t="s">
        <v>290</v>
      </c>
      <c r="K2" s="62" t="str">
        <f>Calculator!J27</f>
        <v/>
      </c>
      <c r="L2" s="63" t="s">
        <v>295</v>
      </c>
      <c r="M2" s="61" t="e">
        <f>K2+K3+30</f>
        <v>#VALUE!</v>
      </c>
    </row>
    <row r="3" spans="1:13" ht="15" thickBot="1" x14ac:dyDescent="0.4">
      <c r="A3" s="55">
        <v>3</v>
      </c>
      <c r="B3" s="55" t="s">
        <v>22</v>
      </c>
      <c r="D3" s="64"/>
      <c r="E3" s="65"/>
      <c r="G3" s="59" t="s">
        <v>33</v>
      </c>
      <c r="H3" s="61" t="e">
        <f>Calculator!J23+'Policy Features'!G12+'Policy Features'!G19</f>
        <v>#VALUE!</v>
      </c>
      <c r="J3" s="59" t="s">
        <v>291</v>
      </c>
      <c r="K3" s="66" t="e">
        <f>VLOOKUP(Calculator!H32,'Waiting period'!A2:B250,2,FALSE)</f>
        <v>#N/A</v>
      </c>
      <c r="L3" s="67" t="s">
        <v>296</v>
      </c>
      <c r="M3" s="61">
        <f>Calculator!J33+30</f>
        <v>30</v>
      </c>
    </row>
    <row r="4" spans="1:13" ht="15" thickBot="1" x14ac:dyDescent="0.4">
      <c r="A4" s="55">
        <v>4</v>
      </c>
      <c r="B4" s="55" t="s">
        <v>23</v>
      </c>
      <c r="G4" s="64" t="s">
        <v>34</v>
      </c>
      <c r="H4" s="68" t="e">
        <f>IF(H2&gt;H3,H2,H3)</f>
        <v>#VALUE!</v>
      </c>
      <c r="J4" s="64" t="s">
        <v>292</v>
      </c>
      <c r="K4" s="69" t="e">
        <f>IF(M2&gt;M3,M2,M3)</f>
        <v>#VALUE!</v>
      </c>
      <c r="L4" s="70"/>
      <c r="M4" s="65"/>
    </row>
    <row r="5" spans="1:13" x14ac:dyDescent="0.35">
      <c r="A5" s="55">
        <v>5</v>
      </c>
      <c r="B5" s="55" t="s">
        <v>36</v>
      </c>
    </row>
    <row r="6" spans="1:13" ht="15" thickBot="1" x14ac:dyDescent="0.4">
      <c r="A6" s="55">
        <v>6</v>
      </c>
      <c r="B6" s="55" t="s">
        <v>24</v>
      </c>
    </row>
    <row r="7" spans="1:13" x14ac:dyDescent="0.35">
      <c r="A7" s="55">
        <v>7</v>
      </c>
      <c r="B7" s="55" t="s">
        <v>25</v>
      </c>
      <c r="H7" s="56" t="s">
        <v>302</v>
      </c>
      <c r="I7" s="71" t="s">
        <v>34</v>
      </c>
      <c r="J7" s="72" t="s">
        <v>311</v>
      </c>
      <c r="L7" s="56" t="s">
        <v>308</v>
      </c>
      <c r="M7" s="57"/>
    </row>
    <row r="8" spans="1:13" x14ac:dyDescent="0.35">
      <c r="A8" s="55">
        <v>8</v>
      </c>
      <c r="B8" s="55" t="s">
        <v>26</v>
      </c>
      <c r="H8" s="59" t="s">
        <v>299</v>
      </c>
      <c r="I8" s="62" t="e">
        <f>H4</f>
        <v>#VALUE!</v>
      </c>
      <c r="J8" s="61" t="e">
        <f>K4</f>
        <v>#VALUE!</v>
      </c>
      <c r="L8" s="59" t="s">
        <v>305</v>
      </c>
      <c r="M8" s="61" t="str">
        <f>IF(Calculator!J21="","",Calculator!J21+10)</f>
        <v/>
      </c>
    </row>
    <row r="9" spans="1:13" x14ac:dyDescent="0.35">
      <c r="A9" s="55">
        <v>9</v>
      </c>
      <c r="B9" s="55" t="s">
        <v>27</v>
      </c>
      <c r="H9" s="59" t="s">
        <v>300</v>
      </c>
      <c r="I9" s="62" t="e">
        <f>IF(M10&gt;I8,I8,M10)</f>
        <v>#VALUE!</v>
      </c>
      <c r="J9" s="61" t="str">
        <f>IF(Calculator!J22="","",Calculator!J22+30)</f>
        <v/>
      </c>
      <c r="L9" s="59" t="s">
        <v>306</v>
      </c>
      <c r="M9" s="61" t="str">
        <f>IF(Calculator!J20="","",Calculator!J20+90)</f>
        <v/>
      </c>
    </row>
    <row r="10" spans="1:13" ht="15" thickBot="1" x14ac:dyDescent="0.4">
      <c r="A10" s="55">
        <v>10</v>
      </c>
      <c r="B10" s="55" t="s">
        <v>28</v>
      </c>
      <c r="H10" s="64" t="s">
        <v>301</v>
      </c>
      <c r="I10" s="69" t="e">
        <f>IF(M12&gt;I8,I8,M12)</f>
        <v>#VALUE!</v>
      </c>
      <c r="J10" s="68" t="e">
        <f>Calculator!J23+VLOOKUP(Calculator!H32,'Waiting period'!A2:B250,2,FALSE)+30</f>
        <v>#VALUE!</v>
      </c>
      <c r="L10" s="64" t="s">
        <v>307</v>
      </c>
      <c r="M10" s="68" t="str">
        <f>IF(M8&lt;M9,M8,M9)</f>
        <v/>
      </c>
    </row>
    <row r="11" spans="1:13" x14ac:dyDescent="0.35">
      <c r="A11" s="55">
        <v>11</v>
      </c>
      <c r="B11" s="55" t="s">
        <v>29</v>
      </c>
      <c r="L11" s="73" t="s">
        <v>309</v>
      </c>
      <c r="M11" s="57"/>
    </row>
    <row r="12" spans="1:13" ht="15" thickBot="1" x14ac:dyDescent="0.4">
      <c r="A12" s="55">
        <v>12</v>
      </c>
      <c r="B12" s="55" t="s">
        <v>30</v>
      </c>
      <c r="L12" s="74" t="s">
        <v>310</v>
      </c>
      <c r="M12" s="68" t="str">
        <f>IF(Calculator!J20="","",Calculator!J20+10)</f>
        <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0"/>
  <sheetViews>
    <sheetView topLeftCell="A226" workbookViewId="0">
      <selection activeCell="B3" sqref="B3"/>
    </sheetView>
  </sheetViews>
  <sheetFormatPr defaultColWidth="8.81640625" defaultRowHeight="12.5" x14ac:dyDescent="0.25"/>
  <cols>
    <col min="1" max="1" width="81.453125" style="20" customWidth="1"/>
    <col min="2" max="2" width="13.1796875" style="20" customWidth="1"/>
    <col min="3" max="256" width="9.1796875" style="20"/>
    <col min="257" max="257" width="81.453125" style="20" customWidth="1"/>
    <col min="258" max="258" width="13.1796875" style="20" customWidth="1"/>
    <col min="259" max="512" width="9.1796875" style="20"/>
    <col min="513" max="513" width="81.453125" style="20" customWidth="1"/>
    <col min="514" max="514" width="13.1796875" style="20" customWidth="1"/>
    <col min="515" max="768" width="9.1796875" style="20"/>
    <col min="769" max="769" width="81.453125" style="20" customWidth="1"/>
    <col min="770" max="770" width="13.1796875" style="20" customWidth="1"/>
    <col min="771" max="1024" width="9.1796875" style="20"/>
    <col min="1025" max="1025" width="81.453125" style="20" customWidth="1"/>
    <col min="1026" max="1026" width="13.1796875" style="20" customWidth="1"/>
    <col min="1027" max="1280" width="9.1796875" style="20"/>
    <col min="1281" max="1281" width="81.453125" style="20" customWidth="1"/>
    <col min="1282" max="1282" width="13.1796875" style="20" customWidth="1"/>
    <col min="1283" max="1536" width="9.1796875" style="20"/>
    <col min="1537" max="1537" width="81.453125" style="20" customWidth="1"/>
    <col min="1538" max="1538" width="13.1796875" style="20" customWidth="1"/>
    <col min="1539" max="1792" width="9.1796875" style="20"/>
    <col min="1793" max="1793" width="81.453125" style="20" customWidth="1"/>
    <col min="1794" max="1794" width="13.1796875" style="20" customWidth="1"/>
    <col min="1795" max="2048" width="9.1796875" style="20"/>
    <col min="2049" max="2049" width="81.453125" style="20" customWidth="1"/>
    <col min="2050" max="2050" width="13.1796875" style="20" customWidth="1"/>
    <col min="2051" max="2304" width="9.1796875" style="20"/>
    <col min="2305" max="2305" width="81.453125" style="20" customWidth="1"/>
    <col min="2306" max="2306" width="13.1796875" style="20" customWidth="1"/>
    <col min="2307" max="2560" width="9.1796875" style="20"/>
    <col min="2561" max="2561" width="81.453125" style="20" customWidth="1"/>
    <col min="2562" max="2562" width="13.1796875" style="20" customWidth="1"/>
    <col min="2563" max="2816" width="9.1796875" style="20"/>
    <col min="2817" max="2817" width="81.453125" style="20" customWidth="1"/>
    <col min="2818" max="2818" width="13.1796875" style="20" customWidth="1"/>
    <col min="2819" max="3072" width="9.1796875" style="20"/>
    <col min="3073" max="3073" width="81.453125" style="20" customWidth="1"/>
    <col min="3074" max="3074" width="13.1796875" style="20" customWidth="1"/>
    <col min="3075" max="3328" width="9.1796875" style="20"/>
    <col min="3329" max="3329" width="81.453125" style="20" customWidth="1"/>
    <col min="3330" max="3330" width="13.1796875" style="20" customWidth="1"/>
    <col min="3331" max="3584" width="9.1796875" style="20"/>
    <col min="3585" max="3585" width="81.453125" style="20" customWidth="1"/>
    <col min="3586" max="3586" width="13.1796875" style="20" customWidth="1"/>
    <col min="3587" max="3840" width="9.1796875" style="20"/>
    <col min="3841" max="3841" width="81.453125" style="20" customWidth="1"/>
    <col min="3842" max="3842" width="13.1796875" style="20" customWidth="1"/>
    <col min="3843" max="4096" width="9.1796875" style="20"/>
    <col min="4097" max="4097" width="81.453125" style="20" customWidth="1"/>
    <col min="4098" max="4098" width="13.1796875" style="20" customWidth="1"/>
    <col min="4099" max="4352" width="9.1796875" style="20"/>
    <col min="4353" max="4353" width="81.453125" style="20" customWidth="1"/>
    <col min="4354" max="4354" width="13.1796875" style="20" customWidth="1"/>
    <col min="4355" max="4608" width="9.1796875" style="20"/>
    <col min="4609" max="4609" width="81.453125" style="20" customWidth="1"/>
    <col min="4610" max="4610" width="13.1796875" style="20" customWidth="1"/>
    <col min="4611" max="4864" width="9.1796875" style="20"/>
    <col min="4865" max="4865" width="81.453125" style="20" customWidth="1"/>
    <col min="4866" max="4866" width="13.1796875" style="20" customWidth="1"/>
    <col min="4867" max="5120" width="9.1796875" style="20"/>
    <col min="5121" max="5121" width="81.453125" style="20" customWidth="1"/>
    <col min="5122" max="5122" width="13.1796875" style="20" customWidth="1"/>
    <col min="5123" max="5376" width="9.1796875" style="20"/>
    <col min="5377" max="5377" width="81.453125" style="20" customWidth="1"/>
    <col min="5378" max="5378" width="13.1796875" style="20" customWidth="1"/>
    <col min="5379" max="5632" width="9.1796875" style="20"/>
    <col min="5633" max="5633" width="81.453125" style="20" customWidth="1"/>
    <col min="5634" max="5634" width="13.1796875" style="20" customWidth="1"/>
    <col min="5635" max="5888" width="9.1796875" style="20"/>
    <col min="5889" max="5889" width="81.453125" style="20" customWidth="1"/>
    <col min="5890" max="5890" width="13.1796875" style="20" customWidth="1"/>
    <col min="5891" max="6144" width="9.1796875" style="20"/>
    <col min="6145" max="6145" width="81.453125" style="20" customWidth="1"/>
    <col min="6146" max="6146" width="13.1796875" style="20" customWidth="1"/>
    <col min="6147" max="6400" width="9.1796875" style="20"/>
    <col min="6401" max="6401" width="81.453125" style="20" customWidth="1"/>
    <col min="6402" max="6402" width="13.1796875" style="20" customWidth="1"/>
    <col min="6403" max="6656" width="9.1796875" style="20"/>
    <col min="6657" max="6657" width="81.453125" style="20" customWidth="1"/>
    <col min="6658" max="6658" width="13.1796875" style="20" customWidth="1"/>
    <col min="6659" max="6912" width="9.1796875" style="20"/>
    <col min="6913" max="6913" width="81.453125" style="20" customWidth="1"/>
    <col min="6914" max="6914" width="13.1796875" style="20" customWidth="1"/>
    <col min="6915" max="7168" width="9.1796875" style="20"/>
    <col min="7169" max="7169" width="81.453125" style="20" customWidth="1"/>
    <col min="7170" max="7170" width="13.1796875" style="20" customWidth="1"/>
    <col min="7171" max="7424" width="9.1796875" style="20"/>
    <col min="7425" max="7425" width="81.453125" style="20" customWidth="1"/>
    <col min="7426" max="7426" width="13.1796875" style="20" customWidth="1"/>
    <col min="7427" max="7680" width="9.1796875" style="20"/>
    <col min="7681" max="7681" width="81.453125" style="20" customWidth="1"/>
    <col min="7682" max="7682" width="13.1796875" style="20" customWidth="1"/>
    <col min="7683" max="7936" width="9.1796875" style="20"/>
    <col min="7937" max="7937" width="81.453125" style="20" customWidth="1"/>
    <col min="7938" max="7938" width="13.1796875" style="20" customWidth="1"/>
    <col min="7939" max="8192" width="9.1796875" style="20"/>
    <col min="8193" max="8193" width="81.453125" style="20" customWidth="1"/>
    <col min="8194" max="8194" width="13.1796875" style="20" customWidth="1"/>
    <col min="8195" max="8448" width="9.1796875" style="20"/>
    <col min="8449" max="8449" width="81.453125" style="20" customWidth="1"/>
    <col min="8450" max="8450" width="13.1796875" style="20" customWidth="1"/>
    <col min="8451" max="8704" width="9.1796875" style="20"/>
    <col min="8705" max="8705" width="81.453125" style="20" customWidth="1"/>
    <col min="8706" max="8706" width="13.1796875" style="20" customWidth="1"/>
    <col min="8707" max="8960" width="9.1796875" style="20"/>
    <col min="8961" max="8961" width="81.453125" style="20" customWidth="1"/>
    <col min="8962" max="8962" width="13.1796875" style="20" customWidth="1"/>
    <col min="8963" max="9216" width="9.1796875" style="20"/>
    <col min="9217" max="9217" width="81.453125" style="20" customWidth="1"/>
    <col min="9218" max="9218" width="13.1796875" style="20" customWidth="1"/>
    <col min="9219" max="9472" width="9.1796875" style="20"/>
    <col min="9473" max="9473" width="81.453125" style="20" customWidth="1"/>
    <col min="9474" max="9474" width="13.1796875" style="20" customWidth="1"/>
    <col min="9475" max="9728" width="9.1796875" style="20"/>
    <col min="9729" max="9729" width="81.453125" style="20" customWidth="1"/>
    <col min="9730" max="9730" width="13.1796875" style="20" customWidth="1"/>
    <col min="9731" max="9984" width="9.1796875" style="20"/>
    <col min="9985" max="9985" width="81.453125" style="20" customWidth="1"/>
    <col min="9986" max="9986" width="13.1796875" style="20" customWidth="1"/>
    <col min="9987" max="10240" width="9.1796875" style="20"/>
    <col min="10241" max="10241" width="81.453125" style="20" customWidth="1"/>
    <col min="10242" max="10242" width="13.1796875" style="20" customWidth="1"/>
    <col min="10243" max="10496" width="9.1796875" style="20"/>
    <col min="10497" max="10497" width="81.453125" style="20" customWidth="1"/>
    <col min="10498" max="10498" width="13.1796875" style="20" customWidth="1"/>
    <col min="10499" max="10752" width="9.1796875" style="20"/>
    <col min="10753" max="10753" width="81.453125" style="20" customWidth="1"/>
    <col min="10754" max="10754" width="13.1796875" style="20" customWidth="1"/>
    <col min="10755" max="11008" width="9.1796875" style="20"/>
    <col min="11009" max="11009" width="81.453125" style="20" customWidth="1"/>
    <col min="11010" max="11010" width="13.1796875" style="20" customWidth="1"/>
    <col min="11011" max="11264" width="9.1796875" style="20"/>
    <col min="11265" max="11265" width="81.453125" style="20" customWidth="1"/>
    <col min="11266" max="11266" width="13.1796875" style="20" customWidth="1"/>
    <col min="11267" max="11520" width="9.1796875" style="20"/>
    <col min="11521" max="11521" width="81.453125" style="20" customWidth="1"/>
    <col min="11522" max="11522" width="13.1796875" style="20" customWidth="1"/>
    <col min="11523" max="11776" width="9.1796875" style="20"/>
    <col min="11777" max="11777" width="81.453125" style="20" customWidth="1"/>
    <col min="11778" max="11778" width="13.1796875" style="20" customWidth="1"/>
    <col min="11779" max="12032" width="9.1796875" style="20"/>
    <col min="12033" max="12033" width="81.453125" style="20" customWidth="1"/>
    <col min="12034" max="12034" width="13.1796875" style="20" customWidth="1"/>
    <col min="12035" max="12288" width="9.1796875" style="20"/>
    <col min="12289" max="12289" width="81.453125" style="20" customWidth="1"/>
    <col min="12290" max="12290" width="13.1796875" style="20" customWidth="1"/>
    <col min="12291" max="12544" width="9.1796875" style="20"/>
    <col min="12545" max="12545" width="81.453125" style="20" customWidth="1"/>
    <col min="12546" max="12546" width="13.1796875" style="20" customWidth="1"/>
    <col min="12547" max="12800" width="9.1796875" style="20"/>
    <col min="12801" max="12801" width="81.453125" style="20" customWidth="1"/>
    <col min="12802" max="12802" width="13.1796875" style="20" customWidth="1"/>
    <col min="12803" max="13056" width="9.1796875" style="20"/>
    <col min="13057" max="13057" width="81.453125" style="20" customWidth="1"/>
    <col min="13058" max="13058" width="13.1796875" style="20" customWidth="1"/>
    <col min="13059" max="13312" width="9.1796875" style="20"/>
    <col min="13313" max="13313" width="81.453125" style="20" customWidth="1"/>
    <col min="13314" max="13314" width="13.1796875" style="20" customWidth="1"/>
    <col min="13315" max="13568" width="9.1796875" style="20"/>
    <col min="13569" max="13569" width="81.453125" style="20" customWidth="1"/>
    <col min="13570" max="13570" width="13.1796875" style="20" customWidth="1"/>
    <col min="13571" max="13824" width="9.1796875" style="20"/>
    <col min="13825" max="13825" width="81.453125" style="20" customWidth="1"/>
    <col min="13826" max="13826" width="13.1796875" style="20" customWidth="1"/>
    <col min="13827" max="14080" width="9.1796875" style="20"/>
    <col min="14081" max="14081" width="81.453125" style="20" customWidth="1"/>
    <col min="14082" max="14082" width="13.1796875" style="20" customWidth="1"/>
    <col min="14083" max="14336" width="9.1796875" style="20"/>
    <col min="14337" max="14337" width="81.453125" style="20" customWidth="1"/>
    <col min="14338" max="14338" width="13.1796875" style="20" customWidth="1"/>
    <col min="14339" max="14592" width="9.1796875" style="20"/>
    <col min="14593" max="14593" width="81.453125" style="20" customWidth="1"/>
    <col min="14594" max="14594" width="13.1796875" style="20" customWidth="1"/>
    <col min="14595" max="14848" width="9.1796875" style="20"/>
    <col min="14849" max="14849" width="81.453125" style="20" customWidth="1"/>
    <col min="14850" max="14850" width="13.1796875" style="20" customWidth="1"/>
    <col min="14851" max="15104" width="9.1796875" style="20"/>
    <col min="15105" max="15105" width="81.453125" style="20" customWidth="1"/>
    <col min="15106" max="15106" width="13.1796875" style="20" customWidth="1"/>
    <col min="15107" max="15360" width="9.1796875" style="20"/>
    <col min="15361" max="15361" width="81.453125" style="20" customWidth="1"/>
    <col min="15362" max="15362" width="13.1796875" style="20" customWidth="1"/>
    <col min="15363" max="15616" width="9.1796875" style="20"/>
    <col min="15617" max="15617" width="81.453125" style="20" customWidth="1"/>
    <col min="15618" max="15618" width="13.1796875" style="20" customWidth="1"/>
    <col min="15619" max="15872" width="9.1796875" style="20"/>
    <col min="15873" max="15873" width="81.453125" style="20" customWidth="1"/>
    <col min="15874" max="15874" width="13.1796875" style="20" customWidth="1"/>
    <col min="15875" max="16128" width="9.1796875" style="20"/>
    <col min="16129" max="16129" width="81.453125" style="20" customWidth="1"/>
    <col min="16130" max="16130" width="13.1796875" style="20" customWidth="1"/>
    <col min="16131" max="16384" width="9.1796875" style="20"/>
  </cols>
  <sheetData>
    <row r="1" spans="1:3" s="3" customFormat="1" ht="11.5" x14ac:dyDescent="0.35">
      <c r="A1" s="1" t="s">
        <v>37</v>
      </c>
      <c r="B1" s="1" t="s">
        <v>38</v>
      </c>
      <c r="C1" s="2"/>
    </row>
    <row r="2" spans="1:3" s="5" customFormat="1" ht="11.5" x14ac:dyDescent="0.35">
      <c r="A2" s="40" t="s">
        <v>289</v>
      </c>
      <c r="B2" s="1">
        <v>0</v>
      </c>
      <c r="C2" s="4"/>
    </row>
    <row r="3" spans="1:3" s="8" customFormat="1" ht="10.5" x14ac:dyDescent="0.25">
      <c r="A3" s="6" t="s">
        <v>82</v>
      </c>
      <c r="B3" s="7">
        <v>90</v>
      </c>
    </row>
    <row r="4" spans="1:3" s="8" customFormat="1" ht="10.5" x14ac:dyDescent="0.25">
      <c r="A4" s="6" t="s">
        <v>39</v>
      </c>
      <c r="B4" s="7" t="s">
        <v>40</v>
      </c>
    </row>
    <row r="5" spans="1:3" s="8" customFormat="1" ht="10.5" x14ac:dyDescent="0.25">
      <c r="A5" s="6" t="s">
        <v>41</v>
      </c>
      <c r="B5" s="7">
        <v>360</v>
      </c>
    </row>
    <row r="6" spans="1:3" s="8" customFormat="1" ht="10.5" x14ac:dyDescent="0.25">
      <c r="A6" s="6" t="s">
        <v>42</v>
      </c>
      <c r="B6" s="7">
        <v>270</v>
      </c>
      <c r="C6" s="9"/>
    </row>
    <row r="7" spans="1:3" s="8" customFormat="1" ht="10.5" x14ac:dyDescent="0.25">
      <c r="A7" s="6" t="s">
        <v>43</v>
      </c>
      <c r="B7" s="7">
        <v>120</v>
      </c>
    </row>
    <row r="8" spans="1:3" s="8" customFormat="1" ht="10.5" x14ac:dyDescent="0.25">
      <c r="A8" s="6" t="s">
        <v>44</v>
      </c>
      <c r="B8" s="7">
        <v>90</v>
      </c>
    </row>
    <row r="9" spans="1:3" s="8" customFormat="1" ht="10.5" x14ac:dyDescent="0.25">
      <c r="A9" s="6" t="s">
        <v>45</v>
      </c>
      <c r="B9" s="7">
        <v>360</v>
      </c>
    </row>
    <row r="10" spans="1:3" s="8" customFormat="1" ht="10.5" x14ac:dyDescent="0.25">
      <c r="A10" s="6" t="s">
        <v>46</v>
      </c>
      <c r="B10" s="7">
        <v>120</v>
      </c>
    </row>
    <row r="11" spans="1:3" s="8" customFormat="1" ht="10.5" x14ac:dyDescent="0.25">
      <c r="A11" s="6" t="s">
        <v>47</v>
      </c>
      <c r="B11" s="7">
        <v>90</v>
      </c>
    </row>
    <row r="12" spans="1:3" s="8" customFormat="1" ht="10.5" x14ac:dyDescent="0.25">
      <c r="A12" s="6" t="s">
        <v>48</v>
      </c>
      <c r="B12" s="7">
        <v>270</v>
      </c>
    </row>
    <row r="13" spans="1:3" s="8" customFormat="1" ht="10.5" x14ac:dyDescent="0.25">
      <c r="A13" s="6" t="s">
        <v>49</v>
      </c>
      <c r="B13" s="7">
        <v>360</v>
      </c>
    </row>
    <row r="14" spans="1:3" s="8" customFormat="1" ht="10.5" x14ac:dyDescent="0.25">
      <c r="A14" s="6" t="s">
        <v>50</v>
      </c>
      <c r="B14" s="7">
        <v>360</v>
      </c>
    </row>
    <row r="15" spans="1:3" s="8" customFormat="1" ht="10.5" x14ac:dyDescent="0.25">
      <c r="A15" s="6" t="s">
        <v>51</v>
      </c>
      <c r="B15" s="7">
        <v>120</v>
      </c>
    </row>
    <row r="16" spans="1:3" s="8" customFormat="1" ht="10.5" x14ac:dyDescent="0.25">
      <c r="A16" s="6" t="s">
        <v>52</v>
      </c>
      <c r="B16" s="7">
        <v>120</v>
      </c>
    </row>
    <row r="17" spans="1:2" s="8" customFormat="1" ht="10.5" x14ac:dyDescent="0.25">
      <c r="A17" s="6" t="s">
        <v>53</v>
      </c>
      <c r="B17" s="7">
        <v>90</v>
      </c>
    </row>
    <row r="18" spans="1:2" s="8" customFormat="1" ht="10.5" x14ac:dyDescent="0.25">
      <c r="A18" s="6" t="s">
        <v>54</v>
      </c>
      <c r="B18" s="7">
        <v>90</v>
      </c>
    </row>
    <row r="19" spans="1:2" s="8" customFormat="1" ht="10.5" x14ac:dyDescent="0.25">
      <c r="A19" s="6" t="s">
        <v>55</v>
      </c>
      <c r="B19" s="7">
        <v>270</v>
      </c>
    </row>
    <row r="20" spans="1:2" s="8" customFormat="1" ht="10.5" x14ac:dyDescent="0.25">
      <c r="A20" s="6" t="s">
        <v>56</v>
      </c>
      <c r="B20" s="7">
        <v>120</v>
      </c>
    </row>
    <row r="21" spans="1:2" s="8" customFormat="1" ht="10.5" x14ac:dyDescent="0.25">
      <c r="A21" s="6" t="s">
        <v>57</v>
      </c>
      <c r="B21" s="7">
        <v>270</v>
      </c>
    </row>
    <row r="22" spans="1:2" s="8" customFormat="1" ht="10.5" x14ac:dyDescent="0.25">
      <c r="A22" s="6" t="s">
        <v>58</v>
      </c>
      <c r="B22" s="7">
        <v>360</v>
      </c>
    </row>
    <row r="23" spans="1:2" s="8" customFormat="1" ht="10.5" x14ac:dyDescent="0.25">
      <c r="A23" s="6" t="s">
        <v>59</v>
      </c>
      <c r="B23" s="7">
        <v>360</v>
      </c>
    </row>
    <row r="24" spans="1:2" s="8" customFormat="1" ht="10.5" x14ac:dyDescent="0.25">
      <c r="A24" s="6" t="s">
        <v>60</v>
      </c>
      <c r="B24" s="7">
        <v>360</v>
      </c>
    </row>
    <row r="25" spans="1:2" s="8" customFormat="1" ht="10.5" x14ac:dyDescent="0.25">
      <c r="A25" s="6" t="s">
        <v>61</v>
      </c>
      <c r="B25" s="7">
        <v>90</v>
      </c>
    </row>
    <row r="26" spans="1:2" s="8" customFormat="1" ht="10.5" x14ac:dyDescent="0.25">
      <c r="A26" s="6" t="s">
        <v>62</v>
      </c>
      <c r="B26" s="7">
        <v>360</v>
      </c>
    </row>
    <row r="27" spans="1:2" s="8" customFormat="1" ht="10.5" x14ac:dyDescent="0.25">
      <c r="A27" s="6" t="s">
        <v>63</v>
      </c>
      <c r="B27" s="7">
        <v>270</v>
      </c>
    </row>
    <row r="28" spans="1:2" s="8" customFormat="1" ht="10.5" x14ac:dyDescent="0.25">
      <c r="A28" s="6" t="s">
        <v>64</v>
      </c>
      <c r="B28" s="7">
        <v>120</v>
      </c>
    </row>
    <row r="29" spans="1:2" s="8" customFormat="1" ht="10.5" x14ac:dyDescent="0.25">
      <c r="A29" s="6" t="s">
        <v>65</v>
      </c>
      <c r="B29" s="7">
        <v>90</v>
      </c>
    </row>
    <row r="30" spans="1:2" s="8" customFormat="1" ht="10.5" x14ac:dyDescent="0.25">
      <c r="A30" s="6" t="s">
        <v>66</v>
      </c>
      <c r="B30" s="7">
        <v>270</v>
      </c>
    </row>
    <row r="31" spans="1:2" s="8" customFormat="1" ht="10.5" x14ac:dyDescent="0.25">
      <c r="A31" s="6" t="s">
        <v>67</v>
      </c>
      <c r="B31" s="7">
        <v>360</v>
      </c>
    </row>
    <row r="32" spans="1:2" s="8" customFormat="1" ht="10.5" x14ac:dyDescent="0.25">
      <c r="A32" s="6" t="s">
        <v>68</v>
      </c>
      <c r="B32" s="7">
        <v>360</v>
      </c>
    </row>
    <row r="33" spans="1:2" s="8" customFormat="1" ht="10.5" x14ac:dyDescent="0.25">
      <c r="A33" s="6" t="s">
        <v>69</v>
      </c>
      <c r="B33" s="7">
        <v>120</v>
      </c>
    </row>
    <row r="34" spans="1:2" s="8" customFormat="1" ht="10.5" x14ac:dyDescent="0.25">
      <c r="A34" s="6" t="s">
        <v>70</v>
      </c>
      <c r="B34" s="7">
        <v>90</v>
      </c>
    </row>
    <row r="35" spans="1:2" s="8" customFormat="1" ht="10.5" x14ac:dyDescent="0.25">
      <c r="A35" s="6" t="s">
        <v>71</v>
      </c>
      <c r="B35" s="7">
        <v>120</v>
      </c>
    </row>
    <row r="36" spans="1:2" s="8" customFormat="1" ht="10.5" x14ac:dyDescent="0.25">
      <c r="A36" s="6" t="s">
        <v>72</v>
      </c>
      <c r="B36" s="7">
        <v>90</v>
      </c>
    </row>
    <row r="37" spans="1:2" s="8" customFormat="1" ht="10.5" x14ac:dyDescent="0.25">
      <c r="A37" s="10" t="s">
        <v>73</v>
      </c>
      <c r="B37" s="7">
        <v>120</v>
      </c>
    </row>
    <row r="38" spans="1:2" s="8" customFormat="1" ht="10.5" x14ac:dyDescent="0.25">
      <c r="A38" s="11" t="s">
        <v>74</v>
      </c>
      <c r="B38" s="7">
        <v>120</v>
      </c>
    </row>
    <row r="39" spans="1:2" s="8" customFormat="1" ht="10.5" x14ac:dyDescent="0.25">
      <c r="A39" s="6" t="s">
        <v>75</v>
      </c>
      <c r="B39" s="7">
        <v>120</v>
      </c>
    </row>
    <row r="40" spans="1:2" s="8" customFormat="1" ht="10.5" x14ac:dyDescent="0.25">
      <c r="A40" s="6" t="s">
        <v>76</v>
      </c>
      <c r="B40" s="7">
        <v>120</v>
      </c>
    </row>
    <row r="41" spans="1:2" s="8" customFormat="1" ht="10.5" x14ac:dyDescent="0.25">
      <c r="A41" s="6" t="s">
        <v>77</v>
      </c>
      <c r="B41" s="7">
        <v>270</v>
      </c>
    </row>
    <row r="42" spans="1:2" s="8" customFormat="1" ht="10.5" x14ac:dyDescent="0.25">
      <c r="A42" s="6" t="s">
        <v>78</v>
      </c>
      <c r="B42" s="12">
        <v>360</v>
      </c>
    </row>
    <row r="43" spans="1:2" s="13" customFormat="1" ht="10.5" x14ac:dyDescent="0.25">
      <c r="A43" s="6" t="s">
        <v>79</v>
      </c>
      <c r="B43" s="7">
        <v>360</v>
      </c>
    </row>
    <row r="44" spans="1:2" s="8" customFormat="1" ht="10.5" x14ac:dyDescent="0.25">
      <c r="A44" s="6" t="s">
        <v>80</v>
      </c>
      <c r="B44" s="7">
        <v>270</v>
      </c>
    </row>
    <row r="45" spans="1:2" s="8" customFormat="1" ht="10.5" x14ac:dyDescent="0.25">
      <c r="A45" s="6" t="s">
        <v>81</v>
      </c>
      <c r="B45" s="7">
        <v>360</v>
      </c>
    </row>
    <row r="46" spans="1:2" s="8" customFormat="1" ht="10.5" x14ac:dyDescent="0.25">
      <c r="A46" s="6" t="s">
        <v>83</v>
      </c>
      <c r="B46" s="7">
        <v>270</v>
      </c>
    </row>
    <row r="47" spans="1:2" s="8" customFormat="1" ht="10.5" x14ac:dyDescent="0.25">
      <c r="A47" s="6" t="s">
        <v>84</v>
      </c>
      <c r="B47" s="7">
        <v>120</v>
      </c>
    </row>
    <row r="48" spans="1:2" s="8" customFormat="1" ht="10.5" x14ac:dyDescent="0.25">
      <c r="A48" s="6" t="s">
        <v>85</v>
      </c>
      <c r="B48" s="7">
        <v>360</v>
      </c>
    </row>
    <row r="49" spans="1:2" s="8" customFormat="1" ht="10.5" x14ac:dyDescent="0.25">
      <c r="A49" s="6" t="s">
        <v>86</v>
      </c>
      <c r="B49" s="7">
        <v>360</v>
      </c>
    </row>
    <row r="50" spans="1:2" s="8" customFormat="1" ht="10.5" x14ac:dyDescent="0.25">
      <c r="A50" s="6" t="s">
        <v>87</v>
      </c>
      <c r="B50" s="7">
        <v>120</v>
      </c>
    </row>
    <row r="51" spans="1:2" s="8" customFormat="1" ht="10.5" x14ac:dyDescent="0.25">
      <c r="A51" s="6" t="s">
        <v>88</v>
      </c>
      <c r="B51" s="7">
        <v>120</v>
      </c>
    </row>
    <row r="52" spans="1:2" s="8" customFormat="1" ht="10.5" x14ac:dyDescent="0.25">
      <c r="A52" s="6" t="s">
        <v>89</v>
      </c>
      <c r="B52" s="7">
        <v>120</v>
      </c>
    </row>
    <row r="53" spans="1:2" s="8" customFormat="1" ht="10.5" x14ac:dyDescent="0.25">
      <c r="A53" s="6" t="s">
        <v>90</v>
      </c>
      <c r="B53" s="7">
        <v>120</v>
      </c>
    </row>
    <row r="54" spans="1:2" s="8" customFormat="1" ht="10.5" x14ac:dyDescent="0.25">
      <c r="A54" s="6" t="s">
        <v>91</v>
      </c>
      <c r="B54" s="7">
        <v>120</v>
      </c>
    </row>
    <row r="55" spans="1:2" s="8" customFormat="1" ht="10.5" x14ac:dyDescent="0.25">
      <c r="A55" s="6" t="s">
        <v>92</v>
      </c>
      <c r="B55" s="7">
        <v>360</v>
      </c>
    </row>
    <row r="56" spans="1:2" s="8" customFormat="1" ht="10.5" x14ac:dyDescent="0.25">
      <c r="A56" s="6" t="s">
        <v>93</v>
      </c>
      <c r="B56" s="7">
        <v>360</v>
      </c>
    </row>
    <row r="57" spans="1:2" s="8" customFormat="1" ht="10.5" x14ac:dyDescent="0.25">
      <c r="A57" s="6" t="s">
        <v>94</v>
      </c>
      <c r="B57" s="7">
        <v>360</v>
      </c>
    </row>
    <row r="58" spans="1:2" s="8" customFormat="1" ht="10.5" x14ac:dyDescent="0.25">
      <c r="A58" s="6" t="s">
        <v>95</v>
      </c>
      <c r="B58" s="7">
        <v>270</v>
      </c>
    </row>
    <row r="59" spans="1:2" s="8" customFormat="1" ht="10.5" x14ac:dyDescent="0.25">
      <c r="A59" s="6" t="s">
        <v>96</v>
      </c>
      <c r="B59" s="7">
        <v>120</v>
      </c>
    </row>
    <row r="60" spans="1:2" s="8" customFormat="1" ht="11.5" x14ac:dyDescent="0.25">
      <c r="A60" s="14" t="s">
        <v>97</v>
      </c>
      <c r="B60" s="7">
        <v>270</v>
      </c>
    </row>
    <row r="61" spans="1:2" s="8" customFormat="1" ht="10.5" x14ac:dyDescent="0.25">
      <c r="A61" s="6" t="s">
        <v>98</v>
      </c>
      <c r="B61" s="7">
        <v>120</v>
      </c>
    </row>
    <row r="62" spans="1:2" s="8" customFormat="1" ht="10.5" x14ac:dyDescent="0.25">
      <c r="A62" s="6" t="s">
        <v>99</v>
      </c>
      <c r="B62" s="7" t="s">
        <v>40</v>
      </c>
    </row>
    <row r="63" spans="1:2" s="8" customFormat="1" ht="10.5" x14ac:dyDescent="0.25">
      <c r="A63" s="6" t="s">
        <v>100</v>
      </c>
      <c r="B63" s="7">
        <v>270</v>
      </c>
    </row>
    <row r="64" spans="1:2" s="8" customFormat="1" ht="10.5" x14ac:dyDescent="0.25">
      <c r="A64" s="6" t="s">
        <v>101</v>
      </c>
      <c r="B64" s="7">
        <v>120</v>
      </c>
    </row>
    <row r="65" spans="1:2" s="8" customFormat="1" ht="10.5" x14ac:dyDescent="0.25">
      <c r="A65" s="6" t="s">
        <v>102</v>
      </c>
      <c r="B65" s="7">
        <v>120</v>
      </c>
    </row>
    <row r="66" spans="1:2" s="8" customFormat="1" ht="10.5" x14ac:dyDescent="0.25">
      <c r="A66" s="6" t="s">
        <v>103</v>
      </c>
      <c r="B66" s="7">
        <v>90</v>
      </c>
    </row>
    <row r="67" spans="1:2" s="8" customFormat="1" ht="10.5" x14ac:dyDescent="0.25">
      <c r="A67" s="6" t="s">
        <v>104</v>
      </c>
      <c r="B67" s="7">
        <v>360</v>
      </c>
    </row>
    <row r="68" spans="1:2" s="8" customFormat="1" ht="10.5" x14ac:dyDescent="0.25">
      <c r="A68" s="15" t="s">
        <v>105</v>
      </c>
      <c r="B68" s="7">
        <v>270</v>
      </c>
    </row>
    <row r="69" spans="1:2" s="8" customFormat="1" ht="10.5" x14ac:dyDescent="0.25">
      <c r="A69" s="6" t="s">
        <v>106</v>
      </c>
      <c r="B69" s="7">
        <v>120</v>
      </c>
    </row>
    <row r="70" spans="1:2" s="17" customFormat="1" ht="10.5" x14ac:dyDescent="0.25">
      <c r="A70" s="6" t="s">
        <v>107</v>
      </c>
      <c r="B70" s="16">
        <v>120</v>
      </c>
    </row>
    <row r="71" spans="1:2" s="8" customFormat="1" ht="10.5" x14ac:dyDescent="0.25">
      <c r="A71" s="6" t="s">
        <v>108</v>
      </c>
      <c r="B71" s="7">
        <v>270</v>
      </c>
    </row>
    <row r="72" spans="1:2" s="8" customFormat="1" ht="10.5" x14ac:dyDescent="0.25">
      <c r="A72" s="6" t="s">
        <v>109</v>
      </c>
      <c r="B72" s="7">
        <v>270</v>
      </c>
    </row>
    <row r="73" spans="1:2" s="8" customFormat="1" ht="10.5" x14ac:dyDescent="0.25">
      <c r="A73" s="15" t="s">
        <v>110</v>
      </c>
      <c r="B73" s="7">
        <v>120</v>
      </c>
    </row>
    <row r="74" spans="1:2" s="8" customFormat="1" ht="10.5" x14ac:dyDescent="0.25">
      <c r="A74" s="6" t="s">
        <v>111</v>
      </c>
      <c r="B74" s="7">
        <v>360</v>
      </c>
    </row>
    <row r="75" spans="1:2" s="8" customFormat="1" ht="10.5" x14ac:dyDescent="0.25">
      <c r="A75" s="6" t="s">
        <v>112</v>
      </c>
      <c r="B75" s="7">
        <v>360</v>
      </c>
    </row>
    <row r="76" spans="1:2" s="8" customFormat="1" ht="10.5" x14ac:dyDescent="0.25">
      <c r="A76" s="6" t="s">
        <v>113</v>
      </c>
      <c r="B76" s="7">
        <v>90</v>
      </c>
    </row>
    <row r="77" spans="1:2" s="8" customFormat="1" ht="10.5" x14ac:dyDescent="0.25">
      <c r="A77" s="6" t="s">
        <v>114</v>
      </c>
      <c r="B77" s="7">
        <v>270</v>
      </c>
    </row>
    <row r="78" spans="1:2" s="8" customFormat="1" ht="10.5" x14ac:dyDescent="0.25">
      <c r="A78" s="6" t="s">
        <v>115</v>
      </c>
      <c r="B78" s="7">
        <v>360</v>
      </c>
    </row>
    <row r="79" spans="1:2" s="8" customFormat="1" ht="10.5" x14ac:dyDescent="0.25">
      <c r="A79" s="6" t="s">
        <v>116</v>
      </c>
      <c r="B79" s="7">
        <v>120</v>
      </c>
    </row>
    <row r="80" spans="1:2" s="8" customFormat="1" ht="10.5" x14ac:dyDescent="0.25">
      <c r="A80" s="6" t="s">
        <v>117</v>
      </c>
      <c r="B80" s="7">
        <v>120</v>
      </c>
    </row>
    <row r="81" spans="1:2" s="8" customFormat="1" ht="10.5" x14ac:dyDescent="0.25">
      <c r="A81" s="6" t="s">
        <v>118</v>
      </c>
      <c r="B81" s="7">
        <v>360</v>
      </c>
    </row>
    <row r="82" spans="1:2" s="8" customFormat="1" ht="10.5" x14ac:dyDescent="0.25">
      <c r="A82" s="6" t="s">
        <v>119</v>
      </c>
      <c r="B82" s="7">
        <v>90</v>
      </c>
    </row>
    <row r="83" spans="1:2" s="8" customFormat="1" ht="10.5" x14ac:dyDescent="0.25">
      <c r="A83" s="15" t="s">
        <v>120</v>
      </c>
      <c r="B83" s="7">
        <v>90</v>
      </c>
    </row>
    <row r="84" spans="1:2" s="8" customFormat="1" ht="10.5" x14ac:dyDescent="0.25">
      <c r="A84" s="6" t="s">
        <v>121</v>
      </c>
      <c r="B84" s="7">
        <v>90</v>
      </c>
    </row>
    <row r="85" spans="1:2" s="8" customFormat="1" ht="10.5" x14ac:dyDescent="0.25">
      <c r="A85" s="15" t="s">
        <v>122</v>
      </c>
      <c r="B85" s="7">
        <v>120</v>
      </c>
    </row>
    <row r="86" spans="1:2" s="8" customFormat="1" ht="10.5" x14ac:dyDescent="0.25">
      <c r="A86" s="15" t="s">
        <v>123</v>
      </c>
      <c r="B86" s="7">
        <v>90</v>
      </c>
    </row>
    <row r="87" spans="1:2" s="8" customFormat="1" ht="10.5" x14ac:dyDescent="0.25">
      <c r="A87" s="6" t="s">
        <v>124</v>
      </c>
      <c r="B87" s="7">
        <v>360</v>
      </c>
    </row>
    <row r="88" spans="1:2" s="8" customFormat="1" ht="10.5" x14ac:dyDescent="0.25">
      <c r="A88" s="6" t="s">
        <v>125</v>
      </c>
      <c r="B88" s="7">
        <v>360</v>
      </c>
    </row>
    <row r="89" spans="1:2" s="8" customFormat="1" ht="10.5" x14ac:dyDescent="0.25">
      <c r="A89" s="6" t="s">
        <v>126</v>
      </c>
      <c r="B89" s="7">
        <v>360</v>
      </c>
    </row>
    <row r="90" spans="1:2" s="8" customFormat="1" ht="10.5" x14ac:dyDescent="0.25">
      <c r="A90" s="15" t="s">
        <v>127</v>
      </c>
      <c r="B90" s="7">
        <v>90</v>
      </c>
    </row>
    <row r="91" spans="1:2" s="8" customFormat="1" ht="10.5" x14ac:dyDescent="0.25">
      <c r="A91" s="6" t="s">
        <v>128</v>
      </c>
      <c r="B91" s="7">
        <v>270</v>
      </c>
    </row>
    <row r="92" spans="1:2" s="8" customFormat="1" ht="10.5" x14ac:dyDescent="0.25">
      <c r="A92" s="6" t="s">
        <v>129</v>
      </c>
      <c r="B92" s="7">
        <v>120</v>
      </c>
    </row>
    <row r="93" spans="1:2" s="8" customFormat="1" ht="10.5" x14ac:dyDescent="0.25">
      <c r="A93" s="6" t="s">
        <v>130</v>
      </c>
      <c r="B93" s="7">
        <v>120</v>
      </c>
    </row>
    <row r="94" spans="1:2" s="8" customFormat="1" ht="10.5" x14ac:dyDescent="0.25">
      <c r="A94" s="6" t="s">
        <v>131</v>
      </c>
      <c r="B94" s="7">
        <v>120</v>
      </c>
    </row>
    <row r="95" spans="1:2" s="8" customFormat="1" ht="10.5" x14ac:dyDescent="0.25">
      <c r="A95" s="6" t="s">
        <v>132</v>
      </c>
      <c r="B95" s="7">
        <v>270</v>
      </c>
    </row>
    <row r="96" spans="1:2" s="8" customFormat="1" ht="10.5" x14ac:dyDescent="0.25">
      <c r="A96" s="6" t="s">
        <v>133</v>
      </c>
      <c r="B96" s="7">
        <v>90</v>
      </c>
    </row>
    <row r="97" spans="1:2" s="8" customFormat="1" ht="10.5" x14ac:dyDescent="0.25">
      <c r="A97" s="6" t="s">
        <v>134</v>
      </c>
      <c r="B97" s="7">
        <v>120</v>
      </c>
    </row>
    <row r="98" spans="1:2" s="8" customFormat="1" ht="10.5" x14ac:dyDescent="0.25">
      <c r="A98" s="6" t="s">
        <v>135</v>
      </c>
      <c r="B98" s="7">
        <v>120</v>
      </c>
    </row>
    <row r="99" spans="1:2" s="8" customFormat="1" ht="10.5" x14ac:dyDescent="0.25">
      <c r="A99" s="6" t="s">
        <v>136</v>
      </c>
      <c r="B99" s="7">
        <v>360</v>
      </c>
    </row>
    <row r="100" spans="1:2" s="8" customFormat="1" ht="10.5" x14ac:dyDescent="0.25">
      <c r="A100" s="6" t="s">
        <v>137</v>
      </c>
      <c r="B100" s="7">
        <v>360</v>
      </c>
    </row>
    <row r="101" spans="1:2" s="8" customFormat="1" ht="10.5" x14ac:dyDescent="0.25">
      <c r="A101" s="6" t="s">
        <v>138</v>
      </c>
      <c r="B101" s="7">
        <v>270</v>
      </c>
    </row>
    <row r="102" spans="1:2" s="8" customFormat="1" ht="10.5" x14ac:dyDescent="0.25">
      <c r="A102" s="6" t="s">
        <v>139</v>
      </c>
      <c r="B102" s="7">
        <v>360</v>
      </c>
    </row>
    <row r="103" spans="1:2" s="8" customFormat="1" ht="10.5" x14ac:dyDescent="0.25">
      <c r="A103" s="6" t="s">
        <v>140</v>
      </c>
      <c r="B103" s="7">
        <v>90</v>
      </c>
    </row>
    <row r="104" spans="1:2" s="8" customFormat="1" ht="10.5" x14ac:dyDescent="0.25">
      <c r="A104" s="6" t="s">
        <v>141</v>
      </c>
      <c r="B104" s="7">
        <v>270</v>
      </c>
    </row>
    <row r="105" spans="1:2" s="8" customFormat="1" ht="10.5" x14ac:dyDescent="0.25">
      <c r="A105" s="6" t="s">
        <v>142</v>
      </c>
      <c r="B105" s="7">
        <v>120</v>
      </c>
    </row>
    <row r="106" spans="1:2" s="8" customFormat="1" ht="10.5" x14ac:dyDescent="0.25">
      <c r="A106" s="6" t="s">
        <v>143</v>
      </c>
      <c r="B106" s="7">
        <v>120</v>
      </c>
    </row>
    <row r="107" spans="1:2" s="8" customFormat="1" ht="10.5" x14ac:dyDescent="0.25">
      <c r="A107" s="6" t="s">
        <v>144</v>
      </c>
      <c r="B107" s="7">
        <v>120</v>
      </c>
    </row>
    <row r="108" spans="1:2" s="8" customFormat="1" ht="10.5" x14ac:dyDescent="0.25">
      <c r="A108" s="6" t="s">
        <v>145</v>
      </c>
      <c r="B108" s="7">
        <v>120</v>
      </c>
    </row>
    <row r="109" spans="1:2" s="8" customFormat="1" ht="10.5" x14ac:dyDescent="0.25">
      <c r="A109" s="6" t="s">
        <v>146</v>
      </c>
      <c r="B109" s="7">
        <v>120</v>
      </c>
    </row>
    <row r="110" spans="1:2" s="8" customFormat="1" ht="10.5" x14ac:dyDescent="0.25">
      <c r="A110" s="15" t="s">
        <v>147</v>
      </c>
      <c r="B110" s="7" t="s">
        <v>40</v>
      </c>
    </row>
    <row r="111" spans="1:2" s="8" customFormat="1" ht="10.5" x14ac:dyDescent="0.25">
      <c r="A111" s="6" t="s">
        <v>148</v>
      </c>
      <c r="B111" s="7" t="s">
        <v>40</v>
      </c>
    </row>
    <row r="112" spans="1:2" s="8" customFormat="1" ht="10.5" x14ac:dyDescent="0.25">
      <c r="A112" s="6" t="s">
        <v>149</v>
      </c>
      <c r="B112" s="7">
        <v>120</v>
      </c>
    </row>
    <row r="113" spans="1:2" s="8" customFormat="1" ht="10.5" x14ac:dyDescent="0.25">
      <c r="A113" s="6" t="s">
        <v>150</v>
      </c>
      <c r="B113" s="7">
        <v>120</v>
      </c>
    </row>
    <row r="114" spans="1:2" s="8" customFormat="1" ht="10.5" x14ac:dyDescent="0.25">
      <c r="A114" s="6" t="s">
        <v>151</v>
      </c>
      <c r="B114" s="7">
        <v>120</v>
      </c>
    </row>
    <row r="115" spans="1:2" s="8" customFormat="1" ht="10.5" x14ac:dyDescent="0.25">
      <c r="A115" s="6" t="s">
        <v>152</v>
      </c>
      <c r="B115" s="7">
        <v>270</v>
      </c>
    </row>
    <row r="116" spans="1:2" s="8" customFormat="1" ht="10.5" x14ac:dyDescent="0.25">
      <c r="A116" s="6" t="s">
        <v>153</v>
      </c>
      <c r="B116" s="7">
        <v>120</v>
      </c>
    </row>
    <row r="117" spans="1:2" s="8" customFormat="1" ht="10.5" x14ac:dyDescent="0.25">
      <c r="A117" s="6" t="s">
        <v>154</v>
      </c>
      <c r="B117" s="7">
        <v>270</v>
      </c>
    </row>
    <row r="118" spans="1:2" s="8" customFormat="1" ht="10.5" x14ac:dyDescent="0.25">
      <c r="A118" s="6" t="s">
        <v>155</v>
      </c>
      <c r="B118" s="7">
        <v>270</v>
      </c>
    </row>
    <row r="119" spans="1:2" s="8" customFormat="1" ht="10.5" x14ac:dyDescent="0.25">
      <c r="A119" s="6" t="s">
        <v>156</v>
      </c>
      <c r="B119" s="7">
        <v>270</v>
      </c>
    </row>
    <row r="120" spans="1:2" s="8" customFormat="1" ht="10.5" x14ac:dyDescent="0.25">
      <c r="A120" s="6" t="s">
        <v>157</v>
      </c>
      <c r="B120" s="7">
        <v>270</v>
      </c>
    </row>
    <row r="121" spans="1:2" s="8" customFormat="1" ht="10.5" x14ac:dyDescent="0.25">
      <c r="A121" s="6" t="s">
        <v>158</v>
      </c>
      <c r="B121" s="7" t="s">
        <v>40</v>
      </c>
    </row>
    <row r="122" spans="1:2" s="8" customFormat="1" ht="10.5" x14ac:dyDescent="0.25">
      <c r="A122" s="6" t="s">
        <v>159</v>
      </c>
      <c r="B122" s="7">
        <v>120</v>
      </c>
    </row>
    <row r="123" spans="1:2" s="8" customFormat="1" ht="10.5" x14ac:dyDescent="0.25">
      <c r="A123" s="6" t="s">
        <v>160</v>
      </c>
      <c r="B123" s="7">
        <v>120</v>
      </c>
    </row>
    <row r="124" spans="1:2" s="8" customFormat="1" ht="10.5" x14ac:dyDescent="0.25">
      <c r="A124" s="6" t="s">
        <v>161</v>
      </c>
      <c r="B124" s="7">
        <v>360</v>
      </c>
    </row>
    <row r="125" spans="1:2" s="8" customFormat="1" ht="10.5" x14ac:dyDescent="0.25">
      <c r="A125" s="6" t="s">
        <v>162</v>
      </c>
      <c r="B125" s="7">
        <v>360</v>
      </c>
    </row>
    <row r="126" spans="1:2" s="8" customFormat="1" ht="10.5" x14ac:dyDescent="0.25">
      <c r="A126" s="6" t="s">
        <v>163</v>
      </c>
      <c r="B126" s="7">
        <v>120</v>
      </c>
    </row>
    <row r="127" spans="1:2" s="8" customFormat="1" ht="10.5" x14ac:dyDescent="0.25">
      <c r="A127" s="6" t="s">
        <v>164</v>
      </c>
      <c r="B127" s="7">
        <v>120</v>
      </c>
    </row>
    <row r="128" spans="1:2" s="8" customFormat="1" ht="10.5" x14ac:dyDescent="0.25">
      <c r="A128" s="6" t="s">
        <v>165</v>
      </c>
      <c r="B128" s="7">
        <v>360</v>
      </c>
    </row>
    <row r="129" spans="1:2" s="8" customFormat="1" ht="10.5" x14ac:dyDescent="0.25">
      <c r="A129" s="6" t="s">
        <v>166</v>
      </c>
      <c r="B129" s="7">
        <v>270</v>
      </c>
    </row>
    <row r="130" spans="1:2" s="8" customFormat="1" ht="10.5" x14ac:dyDescent="0.25">
      <c r="A130" s="6" t="s">
        <v>167</v>
      </c>
      <c r="B130" s="7">
        <v>360</v>
      </c>
    </row>
    <row r="131" spans="1:2" s="8" customFormat="1" ht="10.5" x14ac:dyDescent="0.25">
      <c r="A131" s="6" t="s">
        <v>168</v>
      </c>
      <c r="B131" s="7">
        <v>360</v>
      </c>
    </row>
    <row r="132" spans="1:2" s="8" customFormat="1" ht="10.5" x14ac:dyDescent="0.25">
      <c r="A132" s="6" t="s">
        <v>169</v>
      </c>
      <c r="B132" s="7">
        <v>90</v>
      </c>
    </row>
    <row r="133" spans="1:2" s="8" customFormat="1" ht="10.5" x14ac:dyDescent="0.25">
      <c r="A133" s="6" t="s">
        <v>170</v>
      </c>
      <c r="B133" s="7">
        <v>120</v>
      </c>
    </row>
    <row r="134" spans="1:2" s="8" customFormat="1" ht="10.5" x14ac:dyDescent="0.25">
      <c r="A134" s="6" t="s">
        <v>171</v>
      </c>
      <c r="B134" s="7">
        <v>90</v>
      </c>
    </row>
    <row r="135" spans="1:2" s="8" customFormat="1" ht="10.5" x14ac:dyDescent="0.25">
      <c r="A135" s="15" t="s">
        <v>172</v>
      </c>
      <c r="B135" s="7">
        <v>120</v>
      </c>
    </row>
    <row r="136" spans="1:2" s="8" customFormat="1" ht="10.5" x14ac:dyDescent="0.25">
      <c r="A136" s="6" t="s">
        <v>173</v>
      </c>
      <c r="B136" s="7">
        <v>270</v>
      </c>
    </row>
    <row r="137" spans="1:2" s="8" customFormat="1" ht="10.5" x14ac:dyDescent="0.25">
      <c r="A137" s="6" t="s">
        <v>174</v>
      </c>
      <c r="B137" s="7">
        <v>360</v>
      </c>
    </row>
    <row r="138" spans="1:2" s="8" customFormat="1" ht="10.5" x14ac:dyDescent="0.25">
      <c r="A138" s="6" t="s">
        <v>175</v>
      </c>
      <c r="B138" s="7">
        <v>360</v>
      </c>
    </row>
    <row r="139" spans="1:2" s="8" customFormat="1" ht="10.5" x14ac:dyDescent="0.25">
      <c r="A139" s="6" t="s">
        <v>176</v>
      </c>
      <c r="B139" s="7">
        <v>120</v>
      </c>
    </row>
    <row r="140" spans="1:2" s="8" customFormat="1" ht="10.5" x14ac:dyDescent="0.25">
      <c r="A140" s="6" t="s">
        <v>177</v>
      </c>
      <c r="B140" s="7">
        <v>360</v>
      </c>
    </row>
    <row r="141" spans="1:2" s="8" customFormat="1" ht="10.5" x14ac:dyDescent="0.25">
      <c r="A141" s="6" t="s">
        <v>178</v>
      </c>
      <c r="B141" s="7">
        <v>360</v>
      </c>
    </row>
    <row r="142" spans="1:2" s="8" customFormat="1" ht="10.5" x14ac:dyDescent="0.25">
      <c r="A142" s="6" t="s">
        <v>179</v>
      </c>
      <c r="B142" s="7">
        <v>120</v>
      </c>
    </row>
    <row r="143" spans="1:2" s="8" customFormat="1" ht="10.5" x14ac:dyDescent="0.25">
      <c r="A143" s="6" t="s">
        <v>180</v>
      </c>
      <c r="B143" s="7">
        <v>360</v>
      </c>
    </row>
    <row r="144" spans="1:2" s="8" customFormat="1" ht="10.5" x14ac:dyDescent="0.25">
      <c r="A144" s="6" t="s">
        <v>181</v>
      </c>
      <c r="B144" s="7">
        <v>90</v>
      </c>
    </row>
    <row r="145" spans="1:2" s="8" customFormat="1" ht="10.5" x14ac:dyDescent="0.25">
      <c r="A145" s="6" t="s">
        <v>182</v>
      </c>
      <c r="B145" s="7">
        <v>360</v>
      </c>
    </row>
    <row r="146" spans="1:2" s="8" customFormat="1" ht="10.5" x14ac:dyDescent="0.25">
      <c r="A146" s="6" t="s">
        <v>183</v>
      </c>
      <c r="B146" s="7">
        <v>120</v>
      </c>
    </row>
    <row r="147" spans="1:2" s="8" customFormat="1" ht="10.5" x14ac:dyDescent="0.25">
      <c r="A147" s="6" t="s">
        <v>184</v>
      </c>
      <c r="B147" s="7">
        <v>120</v>
      </c>
    </row>
    <row r="148" spans="1:2" s="8" customFormat="1" ht="10.5" x14ac:dyDescent="0.25">
      <c r="A148" s="6" t="s">
        <v>185</v>
      </c>
      <c r="B148" s="7">
        <v>120</v>
      </c>
    </row>
    <row r="149" spans="1:2" s="8" customFormat="1" ht="10.5" x14ac:dyDescent="0.25">
      <c r="A149" s="6" t="s">
        <v>186</v>
      </c>
      <c r="B149" s="7">
        <v>270</v>
      </c>
    </row>
    <row r="150" spans="1:2" s="8" customFormat="1" ht="10.5" x14ac:dyDescent="0.25">
      <c r="A150" s="6" t="s">
        <v>187</v>
      </c>
      <c r="B150" s="7">
        <v>360</v>
      </c>
    </row>
    <row r="151" spans="1:2" s="8" customFormat="1" ht="10.5" x14ac:dyDescent="0.25">
      <c r="A151" s="6" t="s">
        <v>188</v>
      </c>
      <c r="B151" s="7">
        <v>90</v>
      </c>
    </row>
    <row r="152" spans="1:2" s="8" customFormat="1" ht="10.5" x14ac:dyDescent="0.25">
      <c r="A152" s="6" t="s">
        <v>189</v>
      </c>
      <c r="B152" s="7">
        <v>360</v>
      </c>
    </row>
    <row r="153" spans="1:2" s="8" customFormat="1" ht="10.5" x14ac:dyDescent="0.25">
      <c r="A153" s="6" t="s">
        <v>190</v>
      </c>
      <c r="B153" s="7">
        <v>360</v>
      </c>
    </row>
    <row r="154" spans="1:2" s="8" customFormat="1" ht="13" x14ac:dyDescent="0.3">
      <c r="A154" s="6" t="s">
        <v>191</v>
      </c>
      <c r="B154" s="7">
        <v>120</v>
      </c>
    </row>
    <row r="155" spans="1:2" s="8" customFormat="1" ht="10.5" x14ac:dyDescent="0.25">
      <c r="A155" s="6" t="s">
        <v>192</v>
      </c>
      <c r="B155" s="7">
        <v>120</v>
      </c>
    </row>
    <row r="156" spans="1:2" s="8" customFormat="1" ht="10.5" x14ac:dyDescent="0.25">
      <c r="A156" s="6" t="s">
        <v>193</v>
      </c>
      <c r="B156" s="7">
        <v>360</v>
      </c>
    </row>
    <row r="157" spans="1:2" s="8" customFormat="1" ht="10.5" x14ac:dyDescent="0.25">
      <c r="A157" s="6" t="s">
        <v>194</v>
      </c>
      <c r="B157" s="7">
        <v>360</v>
      </c>
    </row>
    <row r="158" spans="1:2" s="8" customFormat="1" ht="10.5" x14ac:dyDescent="0.25">
      <c r="A158" s="6" t="s">
        <v>195</v>
      </c>
      <c r="B158" s="7">
        <v>270</v>
      </c>
    </row>
    <row r="159" spans="1:2" s="8" customFormat="1" ht="10.5" x14ac:dyDescent="0.25">
      <c r="A159" s="6" t="s">
        <v>196</v>
      </c>
      <c r="B159" s="7">
        <v>360</v>
      </c>
    </row>
    <row r="160" spans="1:2" s="8" customFormat="1" ht="10.5" x14ac:dyDescent="0.25">
      <c r="A160" s="6" t="s">
        <v>197</v>
      </c>
      <c r="B160" s="7">
        <v>360</v>
      </c>
    </row>
    <row r="161" spans="1:2" s="8" customFormat="1" ht="10.5" x14ac:dyDescent="0.25">
      <c r="A161" s="15" t="s">
        <v>198</v>
      </c>
      <c r="B161" s="7">
        <v>90</v>
      </c>
    </row>
    <row r="162" spans="1:2" s="8" customFormat="1" ht="10.5" x14ac:dyDescent="0.25">
      <c r="A162" s="6" t="s">
        <v>199</v>
      </c>
      <c r="B162" s="7">
        <v>120</v>
      </c>
    </row>
    <row r="163" spans="1:2" s="8" customFormat="1" ht="10.5" x14ac:dyDescent="0.25">
      <c r="A163" s="6" t="s">
        <v>200</v>
      </c>
      <c r="B163" s="7">
        <v>90</v>
      </c>
    </row>
    <row r="164" spans="1:2" s="8" customFormat="1" ht="10.5" x14ac:dyDescent="0.25">
      <c r="A164" s="6" t="s">
        <v>201</v>
      </c>
      <c r="B164" s="7">
        <v>360</v>
      </c>
    </row>
    <row r="165" spans="1:2" s="8" customFormat="1" ht="10.5" x14ac:dyDescent="0.25">
      <c r="A165" s="6" t="s">
        <v>202</v>
      </c>
      <c r="B165" s="7">
        <v>360</v>
      </c>
    </row>
    <row r="166" spans="1:2" s="8" customFormat="1" ht="10.5" x14ac:dyDescent="0.25">
      <c r="A166" s="6" t="s">
        <v>203</v>
      </c>
      <c r="B166" s="7">
        <v>360</v>
      </c>
    </row>
    <row r="167" spans="1:2" s="8" customFormat="1" ht="10.5" x14ac:dyDescent="0.25">
      <c r="A167" s="6" t="s">
        <v>204</v>
      </c>
      <c r="B167" s="7">
        <v>120</v>
      </c>
    </row>
    <row r="168" spans="1:2" s="8" customFormat="1" ht="10.5" x14ac:dyDescent="0.25">
      <c r="A168" s="6" t="s">
        <v>205</v>
      </c>
      <c r="B168" s="7">
        <v>120</v>
      </c>
    </row>
    <row r="169" spans="1:2" s="8" customFormat="1" ht="10.5" x14ac:dyDescent="0.25">
      <c r="A169" s="6" t="s">
        <v>206</v>
      </c>
      <c r="B169" s="7">
        <v>120</v>
      </c>
    </row>
    <row r="170" spans="1:2" s="8" customFormat="1" ht="10.5" x14ac:dyDescent="0.25">
      <c r="A170" s="6" t="s">
        <v>207</v>
      </c>
      <c r="B170" s="7">
        <v>90</v>
      </c>
    </row>
    <row r="171" spans="1:2" s="8" customFormat="1" ht="10.5" x14ac:dyDescent="0.25">
      <c r="A171" s="6" t="s">
        <v>208</v>
      </c>
      <c r="B171" s="7">
        <v>270</v>
      </c>
    </row>
    <row r="172" spans="1:2" s="8" customFormat="1" ht="10.5" x14ac:dyDescent="0.25">
      <c r="A172" s="6" t="s">
        <v>209</v>
      </c>
      <c r="B172" s="7">
        <v>360</v>
      </c>
    </row>
    <row r="173" spans="1:2" s="8" customFormat="1" ht="10.5" x14ac:dyDescent="0.25">
      <c r="A173" s="6" t="s">
        <v>210</v>
      </c>
      <c r="B173" s="7">
        <v>270</v>
      </c>
    </row>
    <row r="174" spans="1:2" s="8" customFormat="1" ht="10.5" x14ac:dyDescent="0.25">
      <c r="A174" s="6" t="s">
        <v>211</v>
      </c>
      <c r="B174" s="7">
        <v>120</v>
      </c>
    </row>
    <row r="175" spans="1:2" s="8" customFormat="1" ht="10.5" x14ac:dyDescent="0.25">
      <c r="A175" s="6" t="s">
        <v>212</v>
      </c>
      <c r="B175" s="7">
        <v>360</v>
      </c>
    </row>
    <row r="176" spans="1:2" s="8" customFormat="1" ht="10.5" x14ac:dyDescent="0.25">
      <c r="A176" s="6" t="s">
        <v>213</v>
      </c>
      <c r="B176" s="7">
        <v>120</v>
      </c>
    </row>
    <row r="177" spans="1:2" s="8" customFormat="1" ht="10.5" x14ac:dyDescent="0.25">
      <c r="A177" s="6" t="s">
        <v>214</v>
      </c>
      <c r="B177" s="7">
        <v>120</v>
      </c>
    </row>
    <row r="178" spans="1:2" s="8" customFormat="1" ht="10.5" x14ac:dyDescent="0.25">
      <c r="A178" s="6" t="s">
        <v>215</v>
      </c>
      <c r="B178" s="7">
        <v>120</v>
      </c>
    </row>
    <row r="179" spans="1:2" s="8" customFormat="1" ht="10.5" x14ac:dyDescent="0.25">
      <c r="A179" s="6" t="s">
        <v>216</v>
      </c>
      <c r="B179" s="7">
        <v>120</v>
      </c>
    </row>
    <row r="180" spans="1:2" s="8" customFormat="1" ht="10.5" x14ac:dyDescent="0.25">
      <c r="A180" s="6" t="s">
        <v>217</v>
      </c>
      <c r="B180" s="7">
        <v>120</v>
      </c>
    </row>
    <row r="181" spans="1:2" s="8" customFormat="1" ht="10.5" x14ac:dyDescent="0.25">
      <c r="A181" s="15" t="s">
        <v>218</v>
      </c>
      <c r="B181" s="7">
        <v>120</v>
      </c>
    </row>
    <row r="182" spans="1:2" s="8" customFormat="1" ht="10.5" x14ac:dyDescent="0.25">
      <c r="A182" s="6" t="s">
        <v>219</v>
      </c>
      <c r="B182" s="7">
        <v>120</v>
      </c>
    </row>
    <row r="183" spans="1:2" s="8" customFormat="1" ht="10.5" x14ac:dyDescent="0.25">
      <c r="A183" s="6" t="s">
        <v>220</v>
      </c>
      <c r="B183" s="7">
        <v>120</v>
      </c>
    </row>
    <row r="184" spans="1:2" s="8" customFormat="1" ht="10.5" x14ac:dyDescent="0.25">
      <c r="A184" s="6" t="s">
        <v>221</v>
      </c>
      <c r="B184" s="7">
        <v>90</v>
      </c>
    </row>
    <row r="185" spans="1:2" s="8" customFormat="1" ht="10.5" x14ac:dyDescent="0.25">
      <c r="A185" s="6" t="s">
        <v>222</v>
      </c>
      <c r="B185" s="7">
        <v>120</v>
      </c>
    </row>
    <row r="186" spans="1:2" s="8" customFormat="1" ht="10.5" x14ac:dyDescent="0.25">
      <c r="A186" s="6" t="s">
        <v>223</v>
      </c>
      <c r="B186" s="7">
        <v>270</v>
      </c>
    </row>
    <row r="187" spans="1:2" s="8" customFormat="1" ht="10.5" x14ac:dyDescent="0.25">
      <c r="A187" s="6" t="s">
        <v>224</v>
      </c>
      <c r="B187" s="7">
        <v>120</v>
      </c>
    </row>
    <row r="188" spans="1:2" s="8" customFormat="1" ht="10.5" x14ac:dyDescent="0.25">
      <c r="A188" s="6" t="s">
        <v>225</v>
      </c>
      <c r="B188" s="7">
        <v>90</v>
      </c>
    </row>
    <row r="189" spans="1:2" s="8" customFormat="1" ht="10.5" x14ac:dyDescent="0.25">
      <c r="A189" s="6" t="s">
        <v>226</v>
      </c>
      <c r="B189" s="7">
        <v>270</v>
      </c>
    </row>
    <row r="190" spans="1:2" s="8" customFormat="1" ht="10.5" x14ac:dyDescent="0.25">
      <c r="A190" s="6" t="s">
        <v>227</v>
      </c>
      <c r="B190" s="7">
        <v>120</v>
      </c>
    </row>
    <row r="191" spans="1:2" s="8" customFormat="1" ht="10.5" x14ac:dyDescent="0.25">
      <c r="A191" s="6" t="s">
        <v>228</v>
      </c>
      <c r="B191" s="7">
        <v>270</v>
      </c>
    </row>
    <row r="192" spans="1:2" s="8" customFormat="1" ht="10.5" x14ac:dyDescent="0.25">
      <c r="A192" s="6" t="s">
        <v>229</v>
      </c>
      <c r="B192" s="7">
        <v>120</v>
      </c>
    </row>
    <row r="193" spans="1:2" s="8" customFormat="1" ht="10.5" x14ac:dyDescent="0.25">
      <c r="A193" s="6" t="s">
        <v>230</v>
      </c>
      <c r="B193" s="7">
        <v>270</v>
      </c>
    </row>
    <row r="194" spans="1:2" s="8" customFormat="1" ht="10.5" x14ac:dyDescent="0.25">
      <c r="A194" s="6" t="s">
        <v>231</v>
      </c>
      <c r="B194" s="7">
        <v>120</v>
      </c>
    </row>
    <row r="195" spans="1:2" s="8" customFormat="1" ht="10.5" x14ac:dyDescent="0.25">
      <c r="A195" s="6" t="s">
        <v>232</v>
      </c>
      <c r="B195" s="7">
        <v>360</v>
      </c>
    </row>
    <row r="196" spans="1:2" s="8" customFormat="1" ht="10.5" x14ac:dyDescent="0.25">
      <c r="A196" s="6" t="s">
        <v>233</v>
      </c>
      <c r="B196" s="7">
        <v>360</v>
      </c>
    </row>
    <row r="197" spans="1:2" s="8" customFormat="1" ht="10.5" x14ac:dyDescent="0.25">
      <c r="A197" s="6" t="s">
        <v>234</v>
      </c>
      <c r="B197" s="7">
        <v>90</v>
      </c>
    </row>
    <row r="198" spans="1:2" s="8" customFormat="1" ht="10.5" x14ac:dyDescent="0.25">
      <c r="A198" s="6" t="s">
        <v>235</v>
      </c>
      <c r="B198" s="7">
        <v>120</v>
      </c>
    </row>
    <row r="199" spans="1:2" s="8" customFormat="1" ht="10.5" x14ac:dyDescent="0.25">
      <c r="A199" s="6" t="s">
        <v>236</v>
      </c>
      <c r="B199" s="7">
        <v>120</v>
      </c>
    </row>
    <row r="200" spans="1:2" s="8" customFormat="1" ht="10.5" x14ac:dyDescent="0.25">
      <c r="A200" s="6" t="s">
        <v>237</v>
      </c>
      <c r="B200" s="7">
        <v>360</v>
      </c>
    </row>
    <row r="201" spans="1:2" s="8" customFormat="1" ht="10.5" x14ac:dyDescent="0.25">
      <c r="A201" s="6" t="s">
        <v>238</v>
      </c>
      <c r="B201" s="7" t="s">
        <v>40</v>
      </c>
    </row>
    <row r="202" spans="1:2" s="8" customFormat="1" ht="10.5" x14ac:dyDescent="0.25">
      <c r="A202" s="6" t="s">
        <v>239</v>
      </c>
      <c r="B202" s="7">
        <v>270</v>
      </c>
    </row>
    <row r="203" spans="1:2" s="8" customFormat="1" ht="10.5" x14ac:dyDescent="0.25">
      <c r="A203" s="6" t="s">
        <v>240</v>
      </c>
      <c r="B203" s="7" t="s">
        <v>40</v>
      </c>
    </row>
    <row r="204" spans="1:2" s="8" customFormat="1" ht="10.5" x14ac:dyDescent="0.25">
      <c r="A204" s="6" t="s">
        <v>241</v>
      </c>
      <c r="B204" s="7">
        <v>120</v>
      </c>
    </row>
    <row r="205" spans="1:2" s="8" customFormat="1" ht="10.5" x14ac:dyDescent="0.25">
      <c r="A205" s="6" t="s">
        <v>242</v>
      </c>
      <c r="B205" s="7">
        <v>360</v>
      </c>
    </row>
    <row r="206" spans="1:2" s="8" customFormat="1" ht="10.5" x14ac:dyDescent="0.25">
      <c r="A206" s="6" t="s">
        <v>243</v>
      </c>
      <c r="B206" s="7">
        <v>120</v>
      </c>
    </row>
    <row r="207" spans="1:2" s="8" customFormat="1" ht="10.5" x14ac:dyDescent="0.25">
      <c r="A207" s="6" t="s">
        <v>244</v>
      </c>
      <c r="B207" s="7">
        <v>270</v>
      </c>
    </row>
    <row r="208" spans="1:2" s="8" customFormat="1" ht="10.5" x14ac:dyDescent="0.25">
      <c r="A208" s="6" t="s">
        <v>245</v>
      </c>
      <c r="B208" s="7">
        <v>270</v>
      </c>
    </row>
    <row r="209" spans="1:2" s="8" customFormat="1" ht="10.5" x14ac:dyDescent="0.25">
      <c r="A209" s="6" t="s">
        <v>246</v>
      </c>
      <c r="B209" s="7">
        <v>270</v>
      </c>
    </row>
    <row r="210" spans="1:2" s="8" customFormat="1" ht="10.5" x14ac:dyDescent="0.25">
      <c r="A210" s="6" t="s">
        <v>247</v>
      </c>
      <c r="B210" s="7">
        <v>120</v>
      </c>
    </row>
    <row r="211" spans="1:2" s="8" customFormat="1" ht="10.5" x14ac:dyDescent="0.25">
      <c r="A211" s="6" t="s">
        <v>248</v>
      </c>
      <c r="B211" s="7">
        <v>270</v>
      </c>
    </row>
    <row r="212" spans="1:2" s="8" customFormat="1" ht="10.5" x14ac:dyDescent="0.25">
      <c r="A212" s="6" t="s">
        <v>249</v>
      </c>
      <c r="B212" s="7" t="s">
        <v>40</v>
      </c>
    </row>
    <row r="213" spans="1:2" s="8" customFormat="1" ht="10.5" x14ac:dyDescent="0.25">
      <c r="A213" s="6" t="s">
        <v>250</v>
      </c>
      <c r="B213" s="7">
        <v>360</v>
      </c>
    </row>
    <row r="214" spans="1:2" s="8" customFormat="1" ht="10.5" x14ac:dyDescent="0.25">
      <c r="A214" s="6" t="s">
        <v>251</v>
      </c>
      <c r="B214" s="7">
        <v>120</v>
      </c>
    </row>
    <row r="215" spans="1:2" s="8" customFormat="1" ht="10.5" x14ac:dyDescent="0.25">
      <c r="A215" s="6" t="s">
        <v>252</v>
      </c>
      <c r="B215" s="7">
        <v>270</v>
      </c>
    </row>
    <row r="216" spans="1:2" s="8" customFormat="1" ht="10.5" x14ac:dyDescent="0.25">
      <c r="A216" s="6" t="s">
        <v>253</v>
      </c>
      <c r="B216" s="7">
        <v>90</v>
      </c>
    </row>
    <row r="217" spans="1:2" s="8" customFormat="1" ht="10.5" x14ac:dyDescent="0.25">
      <c r="A217" s="6" t="s">
        <v>254</v>
      </c>
      <c r="B217" s="7">
        <v>90</v>
      </c>
    </row>
    <row r="218" spans="1:2" s="8" customFormat="1" ht="10.5" x14ac:dyDescent="0.25">
      <c r="A218" s="6" t="s">
        <v>255</v>
      </c>
      <c r="B218" s="7" t="s">
        <v>40</v>
      </c>
    </row>
    <row r="219" spans="1:2" s="8" customFormat="1" ht="10.5" x14ac:dyDescent="0.25">
      <c r="A219" s="6" t="s">
        <v>256</v>
      </c>
      <c r="B219" s="7">
        <v>360</v>
      </c>
    </row>
    <row r="220" spans="1:2" s="8" customFormat="1" ht="10.5" x14ac:dyDescent="0.25">
      <c r="A220" s="6" t="s">
        <v>257</v>
      </c>
      <c r="B220" s="7">
        <v>120</v>
      </c>
    </row>
    <row r="221" spans="1:2" s="8" customFormat="1" ht="10.5" x14ac:dyDescent="0.25">
      <c r="A221" s="6" t="s">
        <v>258</v>
      </c>
      <c r="B221" s="7">
        <v>270</v>
      </c>
    </row>
    <row r="222" spans="1:2" s="8" customFormat="1" ht="10.5" x14ac:dyDescent="0.25">
      <c r="A222" s="6" t="s">
        <v>259</v>
      </c>
      <c r="B222" s="7">
        <v>360</v>
      </c>
    </row>
    <row r="223" spans="1:2" s="8" customFormat="1" ht="10.5" x14ac:dyDescent="0.25">
      <c r="A223" s="6" t="s">
        <v>260</v>
      </c>
      <c r="B223" s="7">
        <v>120</v>
      </c>
    </row>
    <row r="224" spans="1:2" s="8" customFormat="1" ht="10.5" x14ac:dyDescent="0.25">
      <c r="A224" s="6" t="s">
        <v>261</v>
      </c>
      <c r="B224" s="7">
        <v>360</v>
      </c>
    </row>
    <row r="225" spans="1:2" s="8" customFormat="1" ht="10.5" x14ac:dyDescent="0.25">
      <c r="A225" s="6" t="s">
        <v>262</v>
      </c>
      <c r="B225" s="7">
        <v>120</v>
      </c>
    </row>
    <row r="226" spans="1:2" s="8" customFormat="1" ht="10.5" x14ac:dyDescent="0.25">
      <c r="A226" s="6" t="s">
        <v>263</v>
      </c>
      <c r="B226" s="7">
        <v>360</v>
      </c>
    </row>
    <row r="227" spans="1:2" s="8" customFormat="1" ht="10.5" x14ac:dyDescent="0.25">
      <c r="A227" s="6" t="s">
        <v>264</v>
      </c>
      <c r="B227" s="7">
        <v>120</v>
      </c>
    </row>
    <row r="228" spans="1:2" s="8" customFormat="1" ht="10.5" x14ac:dyDescent="0.25">
      <c r="A228" s="6" t="s">
        <v>265</v>
      </c>
      <c r="B228" s="7">
        <v>270</v>
      </c>
    </row>
    <row r="229" spans="1:2" s="8" customFormat="1" ht="10.5" x14ac:dyDescent="0.25">
      <c r="A229" s="6" t="s">
        <v>266</v>
      </c>
      <c r="B229" s="7">
        <v>270</v>
      </c>
    </row>
    <row r="230" spans="1:2" s="8" customFormat="1" ht="10.5" x14ac:dyDescent="0.25">
      <c r="A230" s="6" t="s">
        <v>267</v>
      </c>
      <c r="B230" s="7">
        <v>360</v>
      </c>
    </row>
    <row r="231" spans="1:2" s="8" customFormat="1" ht="10.5" x14ac:dyDescent="0.25">
      <c r="A231" s="6" t="s">
        <v>268</v>
      </c>
      <c r="B231" s="7">
        <v>120</v>
      </c>
    </row>
    <row r="232" spans="1:2" s="8" customFormat="1" ht="10.5" x14ac:dyDescent="0.25">
      <c r="A232" s="6" t="s">
        <v>269</v>
      </c>
      <c r="B232" s="7">
        <v>270</v>
      </c>
    </row>
    <row r="233" spans="1:2" s="8" customFormat="1" ht="10.5" x14ac:dyDescent="0.25">
      <c r="A233" s="15" t="s">
        <v>270</v>
      </c>
      <c r="B233" s="7">
        <v>120</v>
      </c>
    </row>
    <row r="234" spans="1:2" s="8" customFormat="1" ht="10.5" x14ac:dyDescent="0.25">
      <c r="A234" s="6" t="s">
        <v>271</v>
      </c>
      <c r="B234" s="7">
        <v>120</v>
      </c>
    </row>
    <row r="235" spans="1:2" s="8" customFormat="1" ht="10.5" x14ac:dyDescent="0.25">
      <c r="A235" s="6" t="s">
        <v>272</v>
      </c>
      <c r="B235" s="7">
        <v>90</v>
      </c>
    </row>
    <row r="236" spans="1:2" s="8" customFormat="1" ht="10.5" x14ac:dyDescent="0.25">
      <c r="A236" s="15" t="s">
        <v>273</v>
      </c>
      <c r="B236" s="7">
        <v>90</v>
      </c>
    </row>
    <row r="237" spans="1:2" s="8" customFormat="1" ht="10.5" x14ac:dyDescent="0.25">
      <c r="A237" s="6" t="s">
        <v>274</v>
      </c>
      <c r="B237" s="7">
        <v>270</v>
      </c>
    </row>
    <row r="238" spans="1:2" s="8" customFormat="1" ht="10.5" x14ac:dyDescent="0.25">
      <c r="A238" s="6" t="s">
        <v>275</v>
      </c>
      <c r="B238" s="7">
        <v>360</v>
      </c>
    </row>
    <row r="239" spans="1:2" s="8" customFormat="1" ht="10.5" x14ac:dyDescent="0.25">
      <c r="A239" s="15" t="s">
        <v>276</v>
      </c>
      <c r="B239" s="7">
        <v>90</v>
      </c>
    </row>
    <row r="240" spans="1:2" s="8" customFormat="1" ht="10.5" x14ac:dyDescent="0.25">
      <c r="A240" s="6" t="s">
        <v>277</v>
      </c>
      <c r="B240" s="7">
        <v>120</v>
      </c>
    </row>
    <row r="241" spans="1:2" s="8" customFormat="1" ht="10.5" x14ac:dyDescent="0.25">
      <c r="A241" s="6" t="s">
        <v>278</v>
      </c>
      <c r="B241" s="7">
        <v>360</v>
      </c>
    </row>
    <row r="242" spans="1:2" s="8" customFormat="1" ht="10.5" x14ac:dyDescent="0.25">
      <c r="A242" s="6" t="s">
        <v>279</v>
      </c>
      <c r="B242" s="7">
        <v>270</v>
      </c>
    </row>
    <row r="243" spans="1:2" s="8" customFormat="1" ht="10.5" x14ac:dyDescent="0.25">
      <c r="A243" s="6" t="s">
        <v>280</v>
      </c>
      <c r="B243" s="7">
        <v>90</v>
      </c>
    </row>
    <row r="244" spans="1:2" s="8" customFormat="1" ht="10.5" x14ac:dyDescent="0.25">
      <c r="A244" s="6" t="s">
        <v>281</v>
      </c>
      <c r="B244" s="7">
        <v>360</v>
      </c>
    </row>
    <row r="245" spans="1:2" s="8" customFormat="1" ht="10.5" x14ac:dyDescent="0.25">
      <c r="A245" s="6" t="s">
        <v>282</v>
      </c>
      <c r="B245" s="7">
        <v>270</v>
      </c>
    </row>
    <row r="246" spans="1:2" s="8" customFormat="1" ht="10.5" x14ac:dyDescent="0.25">
      <c r="A246" s="6" t="s">
        <v>283</v>
      </c>
      <c r="B246" s="7">
        <v>120</v>
      </c>
    </row>
    <row r="247" spans="1:2" s="8" customFormat="1" ht="10.5" x14ac:dyDescent="0.25">
      <c r="A247" s="6" t="s">
        <v>284</v>
      </c>
      <c r="B247" s="7">
        <v>270</v>
      </c>
    </row>
    <row r="248" spans="1:2" s="8" customFormat="1" ht="10.5" x14ac:dyDescent="0.25">
      <c r="A248" s="6" t="s">
        <v>285</v>
      </c>
      <c r="B248" s="7">
        <v>360</v>
      </c>
    </row>
    <row r="249" spans="1:2" s="18" customFormat="1" ht="10" x14ac:dyDescent="0.2">
      <c r="A249" s="6" t="s">
        <v>286</v>
      </c>
      <c r="B249" s="7">
        <v>270</v>
      </c>
    </row>
    <row r="250" spans="1:2" s="19" customFormat="1" ht="10" x14ac:dyDescent="0.2">
      <c r="A250" s="6" t="s">
        <v>287</v>
      </c>
      <c r="B250" s="7" t="s">
        <v>40</v>
      </c>
    </row>
    <row r="251" spans="1:2" s="19" customFormat="1" x14ac:dyDescent="0.25">
      <c r="A251" s="20" t="s">
        <v>288</v>
      </c>
    </row>
    <row r="252" spans="1:2" s="19" customFormat="1" x14ac:dyDescent="0.25">
      <c r="A252" s="20"/>
    </row>
    <row r="253" spans="1:2" s="19" customFormat="1" x14ac:dyDescent="0.25">
      <c r="A253" s="20"/>
    </row>
    <row r="254" spans="1:2" s="19" customFormat="1" x14ac:dyDescent="0.25">
      <c r="A254" s="20"/>
    </row>
    <row r="255" spans="1:2" s="19" customFormat="1" x14ac:dyDescent="0.25">
      <c r="A255" s="20"/>
    </row>
    <row r="256" spans="1:2" s="19" customFormat="1" x14ac:dyDescent="0.25">
      <c r="A256" s="20"/>
    </row>
    <row r="257" spans="1:2" s="19" customFormat="1" x14ac:dyDescent="0.25">
      <c r="A257" s="20"/>
    </row>
    <row r="258" spans="1:2" s="18" customFormat="1" x14ac:dyDescent="0.25">
      <c r="A258" s="20"/>
      <c r="B258" s="19"/>
    </row>
    <row r="259" spans="1:2" x14ac:dyDescent="0.25">
      <c r="B259" s="19"/>
    </row>
    <row r="260" spans="1:2" x14ac:dyDescent="0.25">
      <c r="B260" s="18"/>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Policy Features</vt:lpstr>
      <vt:lpstr>Calculator</vt:lpstr>
      <vt:lpstr>Tables</vt:lpstr>
      <vt:lpstr>Waiting period</vt:lpstr>
      <vt:lpstr>Country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LINDSTROM, Aaron (EH:NORTH AMERICA)</dc:creator>
  <cp:lastModifiedBy>BERNSTEIN, Alyce (EH:USA)</cp:lastModifiedBy>
  <dcterms:created xsi:type="dcterms:W3CDTF">2022-01-11T17:26:38Z</dcterms:created>
  <dcterms:modified xsi:type="dcterms:W3CDTF">2022-04-16T00:41:14Z</dcterms:modified>
</cp:coreProperties>
</file>